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255" windowWidth="21630" windowHeight="10650" tabRatio="910" activeTab="18"/>
  </bookViews>
  <sheets>
    <sheet name="ITEMS" sheetId="5" r:id="rId1"/>
    <sheet name="Contract Information" sheetId="2" r:id="rId2"/>
    <sheet name="Contract Item Summary" sheetId="4" r:id="rId3"/>
    <sheet name="Initial Expense" sheetId="24" r:id="rId4"/>
    <sheet name="Quantity Summary Sheet" sheetId="1" r:id="rId5"/>
    <sheet name="Weekly Flagger log" sheetId="15" r:id="rId6"/>
    <sheet name="Traffic officers summary" sheetId="8" r:id="rId7"/>
    <sheet name="Traffic Control Devices" sheetId="6" r:id="rId8"/>
    <sheet name="401699-01" sheetId="9" r:id="rId9"/>
    <sheet name="401699-02" sheetId="19" r:id="rId10"/>
    <sheet name="401502-01" sheetId="21" r:id="rId11"/>
    <sheet name="401502-02" sheetId="20" r:id="rId12"/>
    <sheet name="401502-03" sheetId="10" r:id="rId13"/>
    <sheet name="Emulsified AC worksheet" sheetId="11" r:id="rId14"/>
    <sheet name="QUANTITY BOOK COVER" sheetId="12" r:id="rId15"/>
    <sheet name="BLANK Quantity Sheet" sheetId="14" r:id="rId16"/>
    <sheet name="Sheet1" sheetId="17" r:id="rId17"/>
    <sheet name="Traffic officer Log" sheetId="16" r:id="rId18"/>
    <sheet name="CHANGE ORDER ITEM SHEET" sheetId="23" r:id="rId19"/>
    <sheet name="Sheet2" sheetId="25" r:id="rId20"/>
  </sheets>
  <definedNames>
    <definedName name="_xlnm.Print_Area" localSheetId="8">'401699-01'!$A$1:$G$46</definedName>
    <definedName name="_xlnm.Print_Area" localSheetId="9">'401699-02'!$A$1:$G$46</definedName>
    <definedName name="_xlnm.Print_Area" localSheetId="3">'Initial Expense'!$A$1:$H$35</definedName>
    <definedName name="_xlnm.Print_Area" localSheetId="14">'QUANTITY BOOK COVER'!$A$1:$C$23</definedName>
    <definedName name="_xlnm.Print_Area" localSheetId="4">'Quantity Summary Sheet'!$A$1:$H$38</definedName>
    <definedName name="_xlnm.Print_Area" localSheetId="7">'Traffic Control Devices'!$A$1:$J$35</definedName>
    <definedName name="_xlnm.Print_Area" localSheetId="6">'Traffic officers summary'!$A$1:$G$39</definedName>
  </definedNames>
  <calcPr calcId="145621"/>
</workbook>
</file>

<file path=xl/calcChain.xml><?xml version="1.0" encoding="utf-8"?>
<calcChain xmlns="http://schemas.openxmlformats.org/spreadsheetml/2006/main">
  <c r="B46" i="10" l="1"/>
  <c r="B46" i="20"/>
  <c r="B46" i="21"/>
  <c r="M17" i="6" l="1"/>
  <c r="J23" i="6"/>
  <c r="I23" i="6"/>
  <c r="H23" i="6"/>
  <c r="G23" i="6"/>
  <c r="F23" i="6"/>
  <c r="E23" i="6"/>
  <c r="D23" i="6"/>
  <c r="C23" i="6"/>
  <c r="J11" i="6"/>
  <c r="I11" i="6"/>
  <c r="H11" i="6"/>
  <c r="G11" i="6"/>
  <c r="F11" i="6"/>
  <c r="E11" i="6"/>
  <c r="D11" i="6"/>
  <c r="C11" i="6"/>
  <c r="G6" i="8"/>
  <c r="G7" i="1"/>
  <c r="G7" i="8"/>
  <c r="D8" i="8"/>
  <c r="C9" i="1"/>
  <c r="G9" i="1"/>
  <c r="G8" i="1"/>
  <c r="G9" i="24" l="1"/>
  <c r="C9" i="24"/>
  <c r="G8" i="24"/>
  <c r="G7" i="24"/>
  <c r="F22" i="24" s="1"/>
  <c r="B7" i="24"/>
  <c r="E6" i="24"/>
  <c r="C6" i="24"/>
  <c r="H22" i="24" l="1"/>
  <c r="F9" i="23"/>
  <c r="C9" i="23"/>
  <c r="F8" i="23"/>
  <c r="F7" i="23"/>
  <c r="B7" i="23"/>
  <c r="D6" i="23"/>
  <c r="C6" i="23"/>
  <c r="B19" i="4" l="1"/>
  <c r="C19" i="4"/>
  <c r="F19" i="4"/>
  <c r="F20" i="4"/>
  <c r="F21" i="4"/>
  <c r="F22" i="4"/>
  <c r="C20" i="4"/>
  <c r="C21" i="4"/>
  <c r="B20" i="4"/>
  <c r="B21" i="4"/>
  <c r="F11" i="4"/>
  <c r="F12" i="4"/>
  <c r="F13" i="4"/>
  <c r="F14" i="4"/>
  <c r="F15" i="4"/>
  <c r="F16" i="4"/>
  <c r="C11" i="4"/>
  <c r="C12" i="4"/>
  <c r="C13" i="4"/>
  <c r="C14" i="4"/>
  <c r="B11" i="4"/>
  <c r="B12" i="4"/>
  <c r="B13" i="4"/>
  <c r="B14" i="4"/>
  <c r="H47" i="21" l="1"/>
  <c r="H45" i="21"/>
  <c r="G45" i="21"/>
  <c r="H44" i="21"/>
  <c r="G44" i="21"/>
  <c r="H43" i="21"/>
  <c r="G43" i="21"/>
  <c r="B43" i="21"/>
  <c r="H42" i="21"/>
  <c r="G42" i="21"/>
  <c r="H41" i="21"/>
  <c r="G41" i="21"/>
  <c r="H40" i="21"/>
  <c r="G40" i="21"/>
  <c r="H39" i="21"/>
  <c r="G39" i="21"/>
  <c r="H38" i="21"/>
  <c r="G38" i="21"/>
  <c r="H37" i="21"/>
  <c r="G37" i="21"/>
  <c r="H36" i="21"/>
  <c r="G36" i="21"/>
  <c r="H35" i="21"/>
  <c r="G35" i="21"/>
  <c r="H34" i="21"/>
  <c r="G34" i="21"/>
  <c r="H33" i="21"/>
  <c r="G33" i="21"/>
  <c r="H32" i="21"/>
  <c r="G32" i="21"/>
  <c r="H31" i="21"/>
  <c r="G31" i="21"/>
  <c r="H30" i="21"/>
  <c r="G30" i="21"/>
  <c r="H29" i="21"/>
  <c r="G29" i="21"/>
  <c r="H28" i="21"/>
  <c r="G28" i="21"/>
  <c r="H27" i="21"/>
  <c r="G27" i="21"/>
  <c r="H26" i="21"/>
  <c r="G26" i="21"/>
  <c r="H25" i="21"/>
  <c r="G25" i="21"/>
  <c r="H24" i="21"/>
  <c r="G24" i="21"/>
  <c r="H23" i="21"/>
  <c r="G23" i="21"/>
  <c r="H22" i="21"/>
  <c r="G22" i="21"/>
  <c r="H21" i="21"/>
  <c r="G21" i="21"/>
  <c r="H20" i="21"/>
  <c r="G20" i="21"/>
  <c r="H19" i="21"/>
  <c r="G19" i="21"/>
  <c r="H18" i="21"/>
  <c r="G18" i="21"/>
  <c r="H17" i="21"/>
  <c r="G17" i="21"/>
  <c r="H16" i="21"/>
  <c r="G16" i="21"/>
  <c r="H15" i="21"/>
  <c r="G15" i="21"/>
  <c r="H14" i="21"/>
  <c r="G14" i="21"/>
  <c r="H13" i="21"/>
  <c r="G13" i="21"/>
  <c r="H12" i="21"/>
  <c r="G12" i="21"/>
  <c r="H46" i="21" s="1"/>
  <c r="F8" i="21"/>
  <c r="H5" i="21"/>
  <c r="A5" i="21"/>
  <c r="C4" i="21"/>
  <c r="H47" i="20"/>
  <c r="H45" i="20"/>
  <c r="G45" i="20"/>
  <c r="H44" i="20"/>
  <c r="G44" i="20"/>
  <c r="H43" i="20"/>
  <c r="G43" i="20"/>
  <c r="B43" i="20"/>
  <c r="H42" i="20"/>
  <c r="G42" i="20"/>
  <c r="H41" i="20"/>
  <c r="G41" i="20"/>
  <c r="H40" i="20"/>
  <c r="G40" i="20"/>
  <c r="H39" i="20"/>
  <c r="G39" i="20"/>
  <c r="H38" i="20"/>
  <c r="G38" i="20"/>
  <c r="H37" i="20"/>
  <c r="G37" i="20"/>
  <c r="H36" i="20"/>
  <c r="G36" i="20"/>
  <c r="H35" i="20"/>
  <c r="G35" i="20"/>
  <c r="H34" i="20"/>
  <c r="G34" i="20"/>
  <c r="H33" i="20"/>
  <c r="G33" i="20"/>
  <c r="H32" i="20"/>
  <c r="G32" i="20"/>
  <c r="H31" i="20"/>
  <c r="G31" i="20"/>
  <c r="H30" i="20"/>
  <c r="G30" i="20"/>
  <c r="H29" i="20"/>
  <c r="G29" i="20"/>
  <c r="H28" i="20"/>
  <c r="G28" i="20"/>
  <c r="H27" i="20"/>
  <c r="G27" i="20"/>
  <c r="H26" i="20"/>
  <c r="G26" i="20"/>
  <c r="H25" i="20"/>
  <c r="G25" i="20"/>
  <c r="H24" i="20"/>
  <c r="G24" i="20"/>
  <c r="H23" i="20"/>
  <c r="G23" i="20"/>
  <c r="H22" i="20"/>
  <c r="G22" i="20"/>
  <c r="H21" i="20"/>
  <c r="G21" i="20"/>
  <c r="H20" i="20"/>
  <c r="G20" i="20"/>
  <c r="H19" i="20"/>
  <c r="G19" i="20"/>
  <c r="H18" i="20"/>
  <c r="G18" i="20"/>
  <c r="H17" i="20"/>
  <c r="G17" i="20"/>
  <c r="H16" i="20"/>
  <c r="G16" i="20"/>
  <c r="H15" i="20"/>
  <c r="G15" i="20"/>
  <c r="H14" i="20"/>
  <c r="G14" i="20"/>
  <c r="H13" i="20"/>
  <c r="G13" i="20"/>
  <c r="H12" i="20"/>
  <c r="G12" i="20"/>
  <c r="H46" i="20" s="1"/>
  <c r="F8" i="20"/>
  <c r="H5" i="20"/>
  <c r="A5" i="20"/>
  <c r="C4" i="20"/>
  <c r="G45" i="19"/>
  <c r="F45" i="19"/>
  <c r="E45" i="19"/>
  <c r="G44" i="19"/>
  <c r="F44" i="19"/>
  <c r="E44" i="19"/>
  <c r="G43" i="19"/>
  <c r="F43" i="19"/>
  <c r="E43" i="19"/>
  <c r="G42" i="19"/>
  <c r="F42" i="19"/>
  <c r="E42" i="19"/>
  <c r="G41" i="19"/>
  <c r="F41" i="19"/>
  <c r="E41" i="19"/>
  <c r="G40" i="19"/>
  <c r="F40" i="19"/>
  <c r="E40" i="19"/>
  <c r="G39" i="19"/>
  <c r="F39" i="19"/>
  <c r="E39" i="19"/>
  <c r="G38" i="19"/>
  <c r="F38" i="19"/>
  <c r="E38" i="19"/>
  <c r="G37" i="19"/>
  <c r="F37" i="19"/>
  <c r="E37" i="19"/>
  <c r="G36" i="19"/>
  <c r="F36" i="19"/>
  <c r="E36" i="19"/>
  <c r="G35" i="19"/>
  <c r="F35" i="19"/>
  <c r="E35" i="19"/>
  <c r="G34" i="19"/>
  <c r="F34" i="19"/>
  <c r="E34" i="19"/>
  <c r="G33" i="19"/>
  <c r="F33" i="19"/>
  <c r="E33" i="19"/>
  <c r="G32" i="19"/>
  <c r="F32" i="19"/>
  <c r="E32" i="19"/>
  <c r="G31" i="19"/>
  <c r="F31" i="19"/>
  <c r="E31" i="19"/>
  <c r="G30" i="19"/>
  <c r="F30" i="19"/>
  <c r="E30" i="19"/>
  <c r="G29" i="19"/>
  <c r="F29" i="19"/>
  <c r="E29" i="19"/>
  <c r="G28" i="19"/>
  <c r="F28" i="19"/>
  <c r="E28" i="19"/>
  <c r="G27" i="19"/>
  <c r="F27" i="19"/>
  <c r="E27" i="19"/>
  <c r="G26" i="19"/>
  <c r="F26" i="19"/>
  <c r="E26" i="19"/>
  <c r="G25" i="19"/>
  <c r="F25" i="19"/>
  <c r="E25" i="19"/>
  <c r="G24" i="19"/>
  <c r="F24" i="19"/>
  <c r="E24" i="19"/>
  <c r="G23" i="19"/>
  <c r="F23" i="19"/>
  <c r="E23" i="19"/>
  <c r="G22" i="19"/>
  <c r="F22" i="19"/>
  <c r="E22" i="19"/>
  <c r="G21" i="19"/>
  <c r="F21" i="19"/>
  <c r="E21" i="19"/>
  <c r="G20" i="19"/>
  <c r="F20" i="19"/>
  <c r="E20" i="19"/>
  <c r="G19" i="19"/>
  <c r="F19" i="19"/>
  <c r="E19" i="19"/>
  <c r="G18" i="19"/>
  <c r="F18" i="19"/>
  <c r="E18" i="19"/>
  <c r="G17" i="19"/>
  <c r="F17" i="19"/>
  <c r="E17" i="19"/>
  <c r="G16" i="19"/>
  <c r="F16" i="19"/>
  <c r="E16" i="19"/>
  <c r="G15" i="19"/>
  <c r="F15" i="19"/>
  <c r="E15" i="19"/>
  <c r="G14" i="19"/>
  <c r="F14" i="19"/>
  <c r="E14" i="19"/>
  <c r="G13" i="19"/>
  <c r="F13" i="19"/>
  <c r="G46" i="19" s="1"/>
  <c r="E13" i="19"/>
  <c r="G5" i="19"/>
  <c r="C5" i="19"/>
  <c r="A5" i="19"/>
  <c r="G3" i="19"/>
  <c r="G14" i="9" l="1"/>
  <c r="G15" i="9"/>
  <c r="G16" i="9"/>
  <c r="G17" i="9"/>
  <c r="G18" i="9"/>
  <c r="G19" i="9"/>
  <c r="G20" i="9"/>
  <c r="G21" i="9"/>
  <c r="E13" i="9"/>
  <c r="E14" i="9"/>
  <c r="E15" i="9"/>
  <c r="E16" i="9"/>
  <c r="E17" i="9"/>
  <c r="E18" i="9"/>
  <c r="E19" i="9"/>
  <c r="E20" i="9"/>
  <c r="E21" i="9"/>
  <c r="E22" i="9"/>
  <c r="E23" i="9"/>
  <c r="E24" i="9"/>
  <c r="F13" i="9"/>
  <c r="G13" i="9" s="1"/>
  <c r="F14" i="9"/>
  <c r="F15" i="9"/>
  <c r="F16" i="9"/>
  <c r="F17" i="9"/>
  <c r="F18" i="9"/>
  <c r="F19" i="9"/>
  <c r="F20" i="9"/>
  <c r="F3" i="4" l="1"/>
  <c r="F4" i="4"/>
  <c r="F5" i="4"/>
  <c r="F6" i="4"/>
  <c r="F7" i="4"/>
  <c r="F8" i="4"/>
  <c r="F9" i="4"/>
  <c r="F10" i="4"/>
  <c r="F17" i="4"/>
  <c r="F18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2" i="4"/>
  <c r="H52" i="4" l="1"/>
  <c r="D12" i="24" s="1"/>
  <c r="G12" i="24" s="1"/>
  <c r="K13" i="24" s="1"/>
  <c r="H57" i="4"/>
  <c r="F392" i="4"/>
  <c r="B213" i="4"/>
  <c r="C213" i="4"/>
  <c r="B214" i="4"/>
  <c r="C214" i="4"/>
  <c r="B215" i="4"/>
  <c r="C215" i="4"/>
  <c r="B216" i="4"/>
  <c r="C216" i="4"/>
  <c r="B217" i="4"/>
  <c r="C217" i="4"/>
  <c r="B218" i="4"/>
  <c r="C218" i="4"/>
  <c r="B219" i="4"/>
  <c r="C219" i="4"/>
  <c r="B220" i="4"/>
  <c r="C220" i="4"/>
  <c r="B221" i="4"/>
  <c r="C221" i="4"/>
  <c r="B222" i="4"/>
  <c r="C222" i="4"/>
  <c r="B223" i="4"/>
  <c r="C223" i="4"/>
  <c r="B224" i="4"/>
  <c r="C224" i="4"/>
  <c r="B225" i="4"/>
  <c r="C225" i="4"/>
  <c r="B226" i="4"/>
  <c r="C226" i="4"/>
  <c r="B227" i="4"/>
  <c r="C227" i="4"/>
  <c r="B228" i="4"/>
  <c r="C228" i="4"/>
  <c r="B229" i="4"/>
  <c r="C229" i="4"/>
  <c r="B230" i="4"/>
  <c r="C230" i="4"/>
  <c r="B231" i="4"/>
  <c r="C231" i="4"/>
  <c r="B232" i="4"/>
  <c r="C232" i="4"/>
  <c r="B233" i="4"/>
  <c r="C233" i="4"/>
  <c r="B234" i="4"/>
  <c r="C234" i="4"/>
  <c r="B235" i="4"/>
  <c r="C235" i="4"/>
  <c r="B236" i="4"/>
  <c r="C236" i="4"/>
  <c r="B237" i="4"/>
  <c r="C237" i="4"/>
  <c r="B238" i="4"/>
  <c r="C238" i="4"/>
  <c r="B239" i="4"/>
  <c r="C239" i="4"/>
  <c r="B240" i="4"/>
  <c r="C240" i="4"/>
  <c r="B241" i="4"/>
  <c r="C241" i="4"/>
  <c r="B242" i="4"/>
  <c r="C242" i="4"/>
  <c r="B243" i="4"/>
  <c r="C243" i="4"/>
  <c r="B244" i="4"/>
  <c r="C244" i="4"/>
  <c r="B245" i="4"/>
  <c r="C245" i="4"/>
  <c r="B246" i="4"/>
  <c r="C246" i="4"/>
  <c r="B247" i="4"/>
  <c r="C247" i="4"/>
  <c r="B248" i="4"/>
  <c r="C248" i="4"/>
  <c r="B249" i="4"/>
  <c r="C249" i="4"/>
  <c r="B250" i="4"/>
  <c r="C250" i="4"/>
  <c r="B251" i="4"/>
  <c r="C251" i="4"/>
  <c r="B252" i="4"/>
  <c r="C252" i="4"/>
  <c r="B253" i="4"/>
  <c r="C253" i="4"/>
  <c r="B254" i="4"/>
  <c r="C254" i="4"/>
  <c r="B255" i="4"/>
  <c r="C255" i="4"/>
  <c r="B256" i="4"/>
  <c r="C256" i="4"/>
  <c r="B257" i="4"/>
  <c r="C257" i="4"/>
  <c r="B258" i="4"/>
  <c r="C258" i="4"/>
  <c r="B259" i="4"/>
  <c r="C259" i="4"/>
  <c r="B260" i="4"/>
  <c r="C260" i="4"/>
  <c r="B261" i="4"/>
  <c r="C261" i="4"/>
  <c r="B262" i="4"/>
  <c r="C262" i="4"/>
  <c r="B263" i="4"/>
  <c r="C263" i="4"/>
  <c r="B264" i="4"/>
  <c r="C264" i="4"/>
  <c r="B265" i="4"/>
  <c r="C265" i="4"/>
  <c r="B266" i="4"/>
  <c r="C266" i="4"/>
  <c r="B267" i="4"/>
  <c r="C267" i="4"/>
  <c r="B268" i="4"/>
  <c r="C268" i="4"/>
  <c r="B269" i="4"/>
  <c r="C269" i="4"/>
  <c r="B270" i="4"/>
  <c r="C270" i="4"/>
  <c r="B271" i="4"/>
  <c r="C271" i="4"/>
  <c r="B272" i="4"/>
  <c r="C272" i="4"/>
  <c r="B273" i="4"/>
  <c r="C273" i="4"/>
  <c r="B274" i="4"/>
  <c r="C274" i="4"/>
  <c r="B275" i="4"/>
  <c r="C275" i="4"/>
  <c r="B276" i="4"/>
  <c r="C276" i="4"/>
  <c r="B277" i="4"/>
  <c r="C277" i="4"/>
  <c r="B278" i="4"/>
  <c r="C278" i="4"/>
  <c r="B279" i="4"/>
  <c r="C279" i="4"/>
  <c r="B280" i="4"/>
  <c r="C280" i="4"/>
  <c r="B281" i="4"/>
  <c r="C281" i="4"/>
  <c r="B282" i="4"/>
  <c r="C282" i="4"/>
  <c r="B283" i="4"/>
  <c r="C283" i="4"/>
  <c r="B284" i="4"/>
  <c r="C284" i="4"/>
  <c r="B285" i="4"/>
  <c r="C285" i="4"/>
  <c r="B286" i="4"/>
  <c r="C286" i="4"/>
  <c r="B287" i="4"/>
  <c r="C287" i="4"/>
  <c r="B288" i="4"/>
  <c r="C288" i="4"/>
  <c r="B289" i="4"/>
  <c r="C289" i="4"/>
  <c r="B290" i="4"/>
  <c r="C290" i="4"/>
  <c r="B291" i="4"/>
  <c r="C291" i="4"/>
  <c r="B292" i="4"/>
  <c r="C292" i="4"/>
  <c r="B293" i="4"/>
  <c r="C293" i="4"/>
  <c r="B294" i="4"/>
  <c r="C294" i="4"/>
  <c r="B295" i="4"/>
  <c r="C295" i="4"/>
  <c r="B296" i="4"/>
  <c r="C296" i="4"/>
  <c r="B297" i="4"/>
  <c r="C297" i="4"/>
  <c r="B298" i="4"/>
  <c r="C298" i="4"/>
  <c r="B299" i="4"/>
  <c r="C299" i="4"/>
  <c r="B300" i="4"/>
  <c r="C300" i="4"/>
  <c r="B301" i="4"/>
  <c r="C301" i="4"/>
  <c r="B302" i="4"/>
  <c r="C302" i="4"/>
  <c r="B303" i="4"/>
  <c r="C303" i="4"/>
  <c r="B304" i="4"/>
  <c r="C304" i="4"/>
  <c r="B305" i="4"/>
  <c r="C305" i="4"/>
  <c r="B306" i="4"/>
  <c r="C306" i="4"/>
  <c r="B307" i="4"/>
  <c r="C307" i="4"/>
  <c r="B308" i="4"/>
  <c r="C308" i="4"/>
  <c r="B309" i="4"/>
  <c r="C309" i="4"/>
  <c r="B310" i="4"/>
  <c r="C310" i="4"/>
  <c r="B311" i="4"/>
  <c r="C311" i="4"/>
  <c r="B312" i="4"/>
  <c r="C312" i="4"/>
  <c r="B313" i="4"/>
  <c r="C313" i="4"/>
  <c r="B314" i="4"/>
  <c r="C314" i="4"/>
  <c r="B315" i="4"/>
  <c r="C315" i="4"/>
  <c r="B316" i="4"/>
  <c r="C316" i="4"/>
  <c r="B317" i="4"/>
  <c r="C317" i="4"/>
  <c r="B318" i="4"/>
  <c r="C318" i="4"/>
  <c r="B319" i="4"/>
  <c r="C319" i="4"/>
  <c r="B320" i="4"/>
  <c r="C320" i="4"/>
  <c r="B321" i="4"/>
  <c r="C321" i="4"/>
  <c r="B322" i="4"/>
  <c r="C322" i="4"/>
  <c r="B323" i="4"/>
  <c r="C323" i="4"/>
  <c r="B324" i="4"/>
  <c r="C324" i="4"/>
  <c r="B325" i="4"/>
  <c r="C325" i="4"/>
  <c r="F325" i="4"/>
  <c r="B326" i="4"/>
  <c r="C326" i="4"/>
  <c r="F326" i="4"/>
  <c r="B327" i="4"/>
  <c r="C327" i="4"/>
  <c r="F327" i="4"/>
  <c r="B328" i="4"/>
  <c r="C328" i="4"/>
  <c r="F328" i="4"/>
  <c r="B329" i="4"/>
  <c r="C329" i="4"/>
  <c r="F329" i="4"/>
  <c r="B330" i="4"/>
  <c r="C330" i="4"/>
  <c r="F330" i="4"/>
  <c r="B331" i="4"/>
  <c r="C331" i="4"/>
  <c r="F331" i="4"/>
  <c r="B332" i="4"/>
  <c r="C332" i="4"/>
  <c r="F332" i="4"/>
  <c r="B333" i="4"/>
  <c r="C333" i="4"/>
  <c r="F333" i="4"/>
  <c r="B334" i="4"/>
  <c r="C334" i="4"/>
  <c r="F334" i="4"/>
  <c r="B335" i="4"/>
  <c r="C335" i="4"/>
  <c r="F335" i="4"/>
  <c r="B336" i="4"/>
  <c r="C336" i="4"/>
  <c r="F336" i="4"/>
  <c r="B337" i="4"/>
  <c r="C337" i="4"/>
  <c r="F337" i="4"/>
  <c r="B338" i="4"/>
  <c r="C338" i="4"/>
  <c r="F338" i="4"/>
  <c r="B339" i="4"/>
  <c r="C339" i="4"/>
  <c r="F339" i="4"/>
  <c r="B340" i="4"/>
  <c r="C340" i="4"/>
  <c r="F340" i="4"/>
  <c r="B341" i="4"/>
  <c r="C341" i="4"/>
  <c r="F341" i="4"/>
  <c r="B342" i="4"/>
  <c r="C342" i="4"/>
  <c r="F342" i="4"/>
  <c r="B343" i="4"/>
  <c r="C343" i="4"/>
  <c r="F343" i="4"/>
  <c r="B344" i="4"/>
  <c r="C344" i="4"/>
  <c r="F344" i="4"/>
  <c r="B345" i="4"/>
  <c r="C345" i="4"/>
  <c r="F345" i="4"/>
  <c r="B346" i="4"/>
  <c r="C346" i="4"/>
  <c r="F346" i="4"/>
  <c r="B347" i="4"/>
  <c r="C347" i="4"/>
  <c r="F347" i="4"/>
  <c r="B348" i="4"/>
  <c r="C348" i="4"/>
  <c r="F348" i="4"/>
  <c r="B349" i="4"/>
  <c r="C349" i="4"/>
  <c r="F349" i="4"/>
  <c r="B350" i="4"/>
  <c r="C350" i="4"/>
  <c r="F350" i="4"/>
  <c r="B351" i="4"/>
  <c r="C351" i="4"/>
  <c r="F351" i="4"/>
  <c r="B352" i="4"/>
  <c r="C352" i="4"/>
  <c r="F352" i="4"/>
  <c r="B353" i="4"/>
  <c r="C353" i="4"/>
  <c r="F353" i="4"/>
  <c r="B354" i="4"/>
  <c r="C354" i="4"/>
  <c r="F354" i="4"/>
  <c r="B355" i="4"/>
  <c r="C355" i="4"/>
  <c r="F355" i="4"/>
  <c r="B356" i="4"/>
  <c r="C356" i="4"/>
  <c r="F356" i="4"/>
  <c r="B357" i="4"/>
  <c r="C357" i="4"/>
  <c r="F357" i="4"/>
  <c r="B358" i="4"/>
  <c r="C358" i="4"/>
  <c r="F358" i="4"/>
  <c r="B359" i="4"/>
  <c r="C359" i="4"/>
  <c r="F359" i="4"/>
  <c r="B360" i="4"/>
  <c r="C360" i="4"/>
  <c r="F360" i="4"/>
  <c r="B361" i="4"/>
  <c r="C361" i="4"/>
  <c r="F361" i="4"/>
  <c r="B362" i="4"/>
  <c r="C362" i="4"/>
  <c r="F362" i="4"/>
  <c r="B363" i="4"/>
  <c r="C363" i="4"/>
  <c r="F363" i="4"/>
  <c r="B364" i="4"/>
  <c r="C364" i="4"/>
  <c r="F364" i="4"/>
  <c r="B365" i="4"/>
  <c r="C365" i="4"/>
  <c r="F365" i="4"/>
  <c r="B366" i="4"/>
  <c r="C366" i="4"/>
  <c r="F366" i="4"/>
  <c r="B367" i="4"/>
  <c r="C367" i="4"/>
  <c r="F367" i="4"/>
  <c r="B368" i="4"/>
  <c r="C368" i="4"/>
  <c r="F368" i="4"/>
  <c r="B369" i="4"/>
  <c r="C369" i="4"/>
  <c r="F369" i="4"/>
  <c r="B370" i="4"/>
  <c r="C370" i="4"/>
  <c r="F370" i="4"/>
  <c r="B371" i="4"/>
  <c r="C371" i="4"/>
  <c r="F371" i="4"/>
  <c r="B372" i="4"/>
  <c r="C372" i="4"/>
  <c r="F372" i="4"/>
  <c r="B373" i="4"/>
  <c r="C373" i="4"/>
  <c r="F373" i="4"/>
  <c r="B374" i="4"/>
  <c r="C374" i="4"/>
  <c r="F374" i="4"/>
  <c r="B375" i="4"/>
  <c r="C375" i="4"/>
  <c r="F375" i="4"/>
  <c r="B376" i="4"/>
  <c r="C376" i="4"/>
  <c r="F376" i="4"/>
  <c r="B377" i="4"/>
  <c r="C377" i="4"/>
  <c r="F377" i="4"/>
  <c r="B378" i="4"/>
  <c r="C378" i="4"/>
  <c r="F378" i="4"/>
  <c r="B379" i="4"/>
  <c r="C379" i="4"/>
  <c r="F379" i="4"/>
  <c r="B380" i="4"/>
  <c r="C380" i="4"/>
  <c r="F380" i="4"/>
  <c r="B381" i="4"/>
  <c r="C381" i="4"/>
  <c r="F381" i="4"/>
  <c r="B382" i="4"/>
  <c r="C382" i="4"/>
  <c r="F382" i="4"/>
  <c r="B383" i="4"/>
  <c r="C383" i="4"/>
  <c r="F383" i="4"/>
  <c r="B384" i="4"/>
  <c r="C384" i="4"/>
  <c r="F384" i="4"/>
  <c r="B385" i="4"/>
  <c r="C385" i="4"/>
  <c r="F385" i="4"/>
  <c r="B386" i="4"/>
  <c r="C386" i="4"/>
  <c r="F386" i="4"/>
  <c r="B387" i="4"/>
  <c r="C387" i="4"/>
  <c r="F387" i="4"/>
  <c r="B388" i="4"/>
  <c r="C388" i="4"/>
  <c r="F388" i="4"/>
  <c r="B389" i="4"/>
  <c r="C389" i="4"/>
  <c r="F389" i="4"/>
  <c r="B390" i="4"/>
  <c r="C390" i="4"/>
  <c r="F390" i="4"/>
  <c r="F391" i="4"/>
  <c r="D13" i="24" l="1"/>
  <c r="B17" i="24"/>
  <c r="G17" i="24"/>
  <c r="B15" i="24"/>
  <c r="H54" i="4"/>
  <c r="K14" i="24"/>
  <c r="K15" i="24" s="1"/>
  <c r="F12" i="24"/>
  <c r="F25" i="24" l="1"/>
  <c r="F24" i="24"/>
  <c r="G24" i="24" s="1"/>
  <c r="C4" i="12"/>
  <c r="C6" i="12"/>
  <c r="C10" i="12"/>
  <c r="G25" i="24" l="1"/>
  <c r="F26" i="24"/>
  <c r="I21" i="16"/>
  <c r="G21" i="16"/>
  <c r="E21" i="16"/>
  <c r="C21" i="16"/>
  <c r="C8" i="16"/>
  <c r="C7" i="16"/>
  <c r="G26" i="24" l="1"/>
  <c r="G28" i="24" s="1"/>
  <c r="H11" i="14"/>
  <c r="F11" i="14"/>
  <c r="C12" i="12"/>
  <c r="C8" i="12"/>
  <c r="C40" i="11"/>
  <c r="C42" i="11" s="1"/>
  <c r="H35" i="11"/>
  <c r="E35" i="11"/>
  <c r="E31" i="11"/>
  <c r="B28" i="11"/>
  <c r="H21" i="11"/>
  <c r="E21" i="11"/>
  <c r="B21" i="11"/>
  <c r="H5" i="11"/>
  <c r="C5" i="11"/>
  <c r="A5" i="11"/>
  <c r="H47" i="10"/>
  <c r="H45" i="10"/>
  <c r="G45" i="10"/>
  <c r="H44" i="10"/>
  <c r="G44" i="10"/>
  <c r="H43" i="10"/>
  <c r="G43" i="10"/>
  <c r="B43" i="10"/>
  <c r="H42" i="10"/>
  <c r="G42" i="10"/>
  <c r="H41" i="10"/>
  <c r="G41" i="10"/>
  <c r="H40" i="10"/>
  <c r="G40" i="10"/>
  <c r="H39" i="10"/>
  <c r="G39" i="10"/>
  <c r="H38" i="10"/>
  <c r="G38" i="10"/>
  <c r="H37" i="10"/>
  <c r="G37" i="10"/>
  <c r="H36" i="10"/>
  <c r="G36" i="10"/>
  <c r="H35" i="10"/>
  <c r="G35" i="10"/>
  <c r="H34" i="10"/>
  <c r="G34" i="10"/>
  <c r="H33" i="10"/>
  <c r="G33" i="10"/>
  <c r="H32" i="10"/>
  <c r="G32" i="10"/>
  <c r="H31" i="10"/>
  <c r="G31" i="10"/>
  <c r="H30" i="10"/>
  <c r="G30" i="10"/>
  <c r="H29" i="10"/>
  <c r="G29" i="10"/>
  <c r="H28" i="10"/>
  <c r="G28" i="10"/>
  <c r="H27" i="10"/>
  <c r="G27" i="10"/>
  <c r="H26" i="10"/>
  <c r="G26" i="10"/>
  <c r="H25" i="10"/>
  <c r="G25" i="10"/>
  <c r="H24" i="10"/>
  <c r="G24" i="10"/>
  <c r="H23" i="10"/>
  <c r="G23" i="10"/>
  <c r="H22" i="10"/>
  <c r="G22" i="10"/>
  <c r="H21" i="10"/>
  <c r="G21" i="10"/>
  <c r="H20" i="10"/>
  <c r="G20" i="10"/>
  <c r="H19" i="10"/>
  <c r="G19" i="10"/>
  <c r="H18" i="10"/>
  <c r="G18" i="10"/>
  <c r="H17" i="10"/>
  <c r="G17" i="10"/>
  <c r="H16" i="10"/>
  <c r="G16" i="10"/>
  <c r="H15" i="10"/>
  <c r="G15" i="10"/>
  <c r="H14" i="10"/>
  <c r="G14" i="10"/>
  <c r="H13" i="10"/>
  <c r="G13" i="10"/>
  <c r="G12" i="10"/>
  <c r="H46" i="10" s="1"/>
  <c r="F8" i="10"/>
  <c r="H5" i="10"/>
  <c r="A5" i="10"/>
  <c r="C4" i="10"/>
  <c r="G45" i="9"/>
  <c r="F45" i="9"/>
  <c r="E45" i="9"/>
  <c r="G44" i="9"/>
  <c r="F44" i="9"/>
  <c r="E44" i="9"/>
  <c r="G43" i="9"/>
  <c r="F43" i="9"/>
  <c r="E43" i="9"/>
  <c r="G42" i="9"/>
  <c r="F42" i="9"/>
  <c r="E42" i="9"/>
  <c r="G41" i="9"/>
  <c r="F41" i="9"/>
  <c r="E41" i="9"/>
  <c r="G40" i="9"/>
  <c r="F40" i="9"/>
  <c r="E40" i="9"/>
  <c r="G39" i="9"/>
  <c r="F39" i="9"/>
  <c r="E39" i="9"/>
  <c r="G38" i="9"/>
  <c r="F38" i="9"/>
  <c r="E38" i="9"/>
  <c r="G37" i="9"/>
  <c r="F37" i="9"/>
  <c r="E37" i="9"/>
  <c r="G36" i="9"/>
  <c r="F36" i="9"/>
  <c r="E36" i="9"/>
  <c r="G35" i="9"/>
  <c r="F35" i="9"/>
  <c r="E35" i="9"/>
  <c r="G34" i="9"/>
  <c r="F34" i="9"/>
  <c r="E34" i="9"/>
  <c r="G33" i="9"/>
  <c r="F33" i="9"/>
  <c r="E33" i="9"/>
  <c r="G32" i="9"/>
  <c r="F32" i="9"/>
  <c r="E32" i="9"/>
  <c r="G31" i="9"/>
  <c r="F31" i="9"/>
  <c r="E31" i="9"/>
  <c r="G30" i="9"/>
  <c r="F30" i="9"/>
  <c r="E30" i="9"/>
  <c r="G29" i="9"/>
  <c r="F29" i="9"/>
  <c r="E29" i="9"/>
  <c r="G28" i="9"/>
  <c r="F28" i="9"/>
  <c r="E28" i="9"/>
  <c r="G27" i="9"/>
  <c r="F27" i="9"/>
  <c r="E27" i="9"/>
  <c r="G26" i="9"/>
  <c r="F26" i="9"/>
  <c r="E26" i="9"/>
  <c r="G25" i="9"/>
  <c r="F25" i="9"/>
  <c r="E25" i="9"/>
  <c r="G24" i="9"/>
  <c r="F24" i="9"/>
  <c r="G23" i="9"/>
  <c r="F23" i="9"/>
  <c r="G22" i="9"/>
  <c r="F22" i="9"/>
  <c r="F21" i="9"/>
  <c r="G5" i="9"/>
  <c r="C5" i="9"/>
  <c r="A5" i="9"/>
  <c r="G3" i="9"/>
  <c r="F36" i="8"/>
  <c r="E36" i="8"/>
  <c r="F35" i="8"/>
  <c r="E35" i="8"/>
  <c r="F34" i="8"/>
  <c r="E34" i="8"/>
  <c r="F33" i="8"/>
  <c r="E33" i="8"/>
  <c r="F32" i="8"/>
  <c r="E32" i="8"/>
  <c r="F31" i="8"/>
  <c r="E31" i="8"/>
  <c r="F30" i="8"/>
  <c r="E30" i="8"/>
  <c r="F29" i="8"/>
  <c r="E29" i="8"/>
  <c r="F28" i="8"/>
  <c r="E28" i="8"/>
  <c r="F18" i="8"/>
  <c r="E18" i="8"/>
  <c r="F17" i="8"/>
  <c r="E17" i="8"/>
  <c r="F16" i="8"/>
  <c r="E16" i="8"/>
  <c r="F15" i="8"/>
  <c r="E15" i="8"/>
  <c r="F14" i="8"/>
  <c r="E14" i="8"/>
  <c r="G8" i="8"/>
  <c r="C6" i="8"/>
  <c r="E5" i="8"/>
  <c r="D5" i="8"/>
  <c r="L23" i="6"/>
  <c r="K23" i="6"/>
  <c r="J22" i="6"/>
  <c r="I22" i="6"/>
  <c r="H22" i="6"/>
  <c r="G22" i="6"/>
  <c r="F22" i="6"/>
  <c r="E22" i="6"/>
  <c r="D22" i="6"/>
  <c r="C22" i="6"/>
  <c r="L11" i="6"/>
  <c r="K11" i="6"/>
  <c r="C8" i="6"/>
  <c r="C7" i="6"/>
  <c r="L37" i="15"/>
  <c r="K37" i="15"/>
  <c r="J37" i="15"/>
  <c r="I37" i="15"/>
  <c r="H37" i="15"/>
  <c r="G37" i="15"/>
  <c r="F37" i="15"/>
  <c r="E37" i="15"/>
  <c r="D37" i="15"/>
  <c r="C37" i="15"/>
  <c r="L36" i="15"/>
  <c r="K36" i="15"/>
  <c r="J36" i="15"/>
  <c r="L35" i="15"/>
  <c r="K35" i="15"/>
  <c r="J35" i="15"/>
  <c r="L34" i="15"/>
  <c r="K34" i="15"/>
  <c r="J34" i="15"/>
  <c r="L33" i="15"/>
  <c r="K33" i="15"/>
  <c r="J33" i="15"/>
  <c r="L32" i="15"/>
  <c r="K32" i="15"/>
  <c r="J32" i="15"/>
  <c r="L31" i="15"/>
  <c r="K31" i="15"/>
  <c r="J31" i="15"/>
  <c r="L30" i="15"/>
  <c r="K30" i="15"/>
  <c r="J30" i="15"/>
  <c r="L29" i="15"/>
  <c r="K29" i="15"/>
  <c r="J29" i="15"/>
  <c r="L28" i="15"/>
  <c r="K28" i="15"/>
  <c r="J28" i="15"/>
  <c r="L27" i="15"/>
  <c r="K27" i="15"/>
  <c r="J27" i="15"/>
  <c r="L26" i="15"/>
  <c r="K26" i="15"/>
  <c r="J26" i="15"/>
  <c r="L25" i="15"/>
  <c r="K25" i="15"/>
  <c r="J25" i="15"/>
  <c r="L24" i="15"/>
  <c r="K24" i="15"/>
  <c r="J24" i="15"/>
  <c r="L23" i="15"/>
  <c r="K23" i="15"/>
  <c r="J23" i="15"/>
  <c r="L22" i="15"/>
  <c r="K22" i="15"/>
  <c r="J22" i="15"/>
  <c r="L21" i="15"/>
  <c r="K21" i="15"/>
  <c r="J21" i="15"/>
  <c r="L20" i="15"/>
  <c r="K20" i="15"/>
  <c r="J20" i="15"/>
  <c r="L19" i="15"/>
  <c r="K19" i="15"/>
  <c r="J19" i="15"/>
  <c r="L18" i="15"/>
  <c r="K18" i="15"/>
  <c r="J18" i="15"/>
  <c r="L17" i="15"/>
  <c r="K17" i="15"/>
  <c r="J17" i="15"/>
  <c r="L16" i="15"/>
  <c r="K16" i="15"/>
  <c r="J16" i="15"/>
  <c r="L15" i="15"/>
  <c r="K15" i="15"/>
  <c r="J15" i="15"/>
  <c r="L14" i="15"/>
  <c r="K14" i="15"/>
  <c r="J14" i="15"/>
  <c r="B9" i="15"/>
  <c r="B8" i="15"/>
  <c r="H12" i="1"/>
  <c r="B7" i="1"/>
  <c r="E6" i="1"/>
  <c r="C6" i="1"/>
  <c r="C391" i="4"/>
  <c r="B391" i="4"/>
  <c r="C212" i="4"/>
  <c r="B212" i="4"/>
  <c r="C211" i="4"/>
  <c r="B211" i="4"/>
  <c r="C210" i="4"/>
  <c r="B210" i="4"/>
  <c r="C209" i="4"/>
  <c r="B209" i="4"/>
  <c r="C208" i="4"/>
  <c r="B208" i="4"/>
  <c r="C207" i="4"/>
  <c r="B207" i="4"/>
  <c r="C206" i="4"/>
  <c r="B206" i="4"/>
  <c r="C205" i="4"/>
  <c r="B205" i="4"/>
  <c r="C204" i="4"/>
  <c r="B204" i="4"/>
  <c r="C203" i="4"/>
  <c r="B203" i="4"/>
  <c r="C202" i="4"/>
  <c r="B202" i="4"/>
  <c r="C201" i="4"/>
  <c r="B201" i="4"/>
  <c r="C200" i="4"/>
  <c r="B200" i="4"/>
  <c r="C199" i="4"/>
  <c r="B199" i="4"/>
  <c r="C198" i="4"/>
  <c r="B198" i="4"/>
  <c r="C197" i="4"/>
  <c r="B197" i="4"/>
  <c r="C196" i="4"/>
  <c r="B196" i="4"/>
  <c r="C195" i="4"/>
  <c r="B195" i="4"/>
  <c r="C194" i="4"/>
  <c r="B194" i="4"/>
  <c r="C193" i="4"/>
  <c r="B193" i="4"/>
  <c r="C192" i="4"/>
  <c r="B192" i="4"/>
  <c r="C191" i="4"/>
  <c r="B191" i="4"/>
  <c r="C190" i="4"/>
  <c r="B190" i="4"/>
  <c r="C189" i="4"/>
  <c r="B189" i="4"/>
  <c r="C188" i="4"/>
  <c r="B188" i="4"/>
  <c r="C187" i="4"/>
  <c r="B187" i="4"/>
  <c r="C186" i="4"/>
  <c r="B186" i="4"/>
  <c r="C185" i="4"/>
  <c r="B185" i="4"/>
  <c r="C184" i="4"/>
  <c r="B184" i="4"/>
  <c r="C183" i="4"/>
  <c r="B183" i="4"/>
  <c r="C182" i="4"/>
  <c r="B182" i="4"/>
  <c r="C181" i="4"/>
  <c r="B181" i="4"/>
  <c r="C180" i="4"/>
  <c r="B180" i="4"/>
  <c r="C179" i="4"/>
  <c r="B179" i="4"/>
  <c r="C178" i="4"/>
  <c r="B178" i="4"/>
  <c r="C177" i="4"/>
  <c r="B177" i="4"/>
  <c r="C176" i="4"/>
  <c r="B176" i="4"/>
  <c r="C175" i="4"/>
  <c r="B175" i="4"/>
  <c r="C174" i="4"/>
  <c r="B174" i="4"/>
  <c r="C173" i="4"/>
  <c r="B173" i="4"/>
  <c r="C172" i="4"/>
  <c r="B172" i="4"/>
  <c r="C171" i="4"/>
  <c r="B171" i="4"/>
  <c r="C170" i="4"/>
  <c r="B170" i="4"/>
  <c r="C169" i="4"/>
  <c r="B169" i="4"/>
  <c r="C168" i="4"/>
  <c r="B168" i="4"/>
  <c r="C167" i="4"/>
  <c r="B167" i="4"/>
  <c r="C166" i="4"/>
  <c r="B166" i="4"/>
  <c r="C165" i="4"/>
  <c r="B165" i="4"/>
  <c r="C164" i="4"/>
  <c r="B164" i="4"/>
  <c r="C163" i="4"/>
  <c r="B163" i="4"/>
  <c r="C162" i="4"/>
  <c r="B162" i="4"/>
  <c r="C161" i="4"/>
  <c r="B161" i="4"/>
  <c r="C160" i="4"/>
  <c r="B160" i="4"/>
  <c r="C159" i="4"/>
  <c r="B159" i="4"/>
  <c r="C158" i="4"/>
  <c r="B158" i="4"/>
  <c r="C157" i="4"/>
  <c r="B157" i="4"/>
  <c r="C156" i="4"/>
  <c r="B156" i="4"/>
  <c r="C155" i="4"/>
  <c r="B155" i="4"/>
  <c r="C154" i="4"/>
  <c r="B154" i="4"/>
  <c r="C153" i="4"/>
  <c r="B153" i="4"/>
  <c r="C152" i="4"/>
  <c r="B152" i="4"/>
  <c r="C151" i="4"/>
  <c r="B151" i="4"/>
  <c r="C150" i="4"/>
  <c r="B150" i="4"/>
  <c r="C149" i="4"/>
  <c r="B149" i="4"/>
  <c r="C148" i="4"/>
  <c r="B148" i="4"/>
  <c r="C147" i="4"/>
  <c r="B147" i="4"/>
  <c r="C146" i="4"/>
  <c r="B146" i="4"/>
  <c r="C145" i="4"/>
  <c r="B145" i="4"/>
  <c r="C144" i="4"/>
  <c r="B144" i="4"/>
  <c r="C143" i="4"/>
  <c r="B143" i="4"/>
  <c r="C142" i="4"/>
  <c r="B142" i="4"/>
  <c r="C141" i="4"/>
  <c r="B141" i="4"/>
  <c r="C140" i="4"/>
  <c r="B140" i="4"/>
  <c r="C139" i="4"/>
  <c r="B139" i="4"/>
  <c r="C138" i="4"/>
  <c r="B138" i="4"/>
  <c r="C137" i="4"/>
  <c r="B137" i="4"/>
  <c r="C136" i="4"/>
  <c r="B136" i="4"/>
  <c r="C135" i="4"/>
  <c r="B135" i="4"/>
  <c r="C134" i="4"/>
  <c r="B134" i="4"/>
  <c r="C133" i="4"/>
  <c r="B133" i="4"/>
  <c r="C132" i="4"/>
  <c r="B132" i="4"/>
  <c r="C131" i="4"/>
  <c r="B131" i="4"/>
  <c r="C130" i="4"/>
  <c r="B130" i="4"/>
  <c r="C129" i="4"/>
  <c r="B129" i="4"/>
  <c r="C128" i="4"/>
  <c r="B128" i="4"/>
  <c r="C127" i="4"/>
  <c r="B127" i="4"/>
  <c r="C126" i="4"/>
  <c r="B126" i="4"/>
  <c r="C125" i="4"/>
  <c r="B125" i="4"/>
  <c r="C124" i="4"/>
  <c r="B124" i="4"/>
  <c r="C123" i="4"/>
  <c r="B123" i="4"/>
  <c r="C122" i="4"/>
  <c r="B122" i="4"/>
  <c r="C121" i="4"/>
  <c r="B121" i="4"/>
  <c r="C120" i="4"/>
  <c r="B120" i="4"/>
  <c r="C119" i="4"/>
  <c r="B119" i="4"/>
  <c r="C118" i="4"/>
  <c r="B118" i="4"/>
  <c r="C117" i="4"/>
  <c r="B117" i="4"/>
  <c r="C116" i="4"/>
  <c r="B116" i="4"/>
  <c r="C115" i="4"/>
  <c r="B115" i="4"/>
  <c r="C114" i="4"/>
  <c r="B114" i="4"/>
  <c r="C113" i="4"/>
  <c r="B113" i="4"/>
  <c r="C112" i="4"/>
  <c r="B112" i="4"/>
  <c r="C111" i="4"/>
  <c r="B111" i="4"/>
  <c r="C110" i="4"/>
  <c r="B110" i="4"/>
  <c r="C109" i="4"/>
  <c r="B109" i="4"/>
  <c r="C108" i="4"/>
  <c r="B108" i="4"/>
  <c r="C107" i="4"/>
  <c r="B107" i="4"/>
  <c r="C106" i="4"/>
  <c r="B106" i="4"/>
  <c r="C105" i="4"/>
  <c r="B105" i="4"/>
  <c r="C104" i="4"/>
  <c r="B104" i="4"/>
  <c r="C103" i="4"/>
  <c r="B103" i="4"/>
  <c r="C102" i="4"/>
  <c r="B102" i="4"/>
  <c r="C101" i="4"/>
  <c r="B101" i="4"/>
  <c r="C100" i="4"/>
  <c r="B100" i="4"/>
  <c r="C99" i="4"/>
  <c r="B99" i="4"/>
  <c r="C98" i="4"/>
  <c r="B98" i="4"/>
  <c r="C97" i="4"/>
  <c r="B97" i="4"/>
  <c r="C96" i="4"/>
  <c r="B96" i="4"/>
  <c r="C95" i="4"/>
  <c r="B95" i="4"/>
  <c r="C94" i="4"/>
  <c r="B94" i="4"/>
  <c r="C93" i="4"/>
  <c r="B93" i="4"/>
  <c r="C92" i="4"/>
  <c r="B92" i="4"/>
  <c r="C91" i="4"/>
  <c r="B91" i="4"/>
  <c r="C90" i="4"/>
  <c r="B90" i="4"/>
  <c r="C89" i="4"/>
  <c r="B89" i="4"/>
  <c r="C88" i="4"/>
  <c r="B88" i="4"/>
  <c r="C87" i="4"/>
  <c r="B87" i="4"/>
  <c r="C86" i="4"/>
  <c r="B86" i="4"/>
  <c r="C85" i="4"/>
  <c r="B85" i="4"/>
  <c r="C84" i="4"/>
  <c r="B84" i="4"/>
  <c r="C83" i="4"/>
  <c r="B83" i="4"/>
  <c r="C82" i="4"/>
  <c r="B82" i="4"/>
  <c r="C81" i="4"/>
  <c r="B81" i="4"/>
  <c r="C80" i="4"/>
  <c r="B80" i="4"/>
  <c r="C79" i="4"/>
  <c r="B79" i="4"/>
  <c r="C78" i="4"/>
  <c r="B78" i="4"/>
  <c r="C77" i="4"/>
  <c r="B77" i="4"/>
  <c r="C76" i="4"/>
  <c r="B76" i="4"/>
  <c r="C75" i="4"/>
  <c r="B75" i="4"/>
  <c r="C74" i="4"/>
  <c r="B74" i="4"/>
  <c r="C73" i="4"/>
  <c r="B73" i="4"/>
  <c r="C72" i="4"/>
  <c r="B72" i="4"/>
  <c r="C71" i="4"/>
  <c r="B71" i="4"/>
  <c r="C70" i="4"/>
  <c r="B70" i="4"/>
  <c r="C69" i="4"/>
  <c r="B69" i="4"/>
  <c r="C68" i="4"/>
  <c r="B68" i="4"/>
  <c r="C67" i="4"/>
  <c r="B67" i="4"/>
  <c r="C66" i="4"/>
  <c r="B66" i="4"/>
  <c r="C65" i="4"/>
  <c r="B65" i="4"/>
  <c r="C64" i="4"/>
  <c r="B64" i="4"/>
  <c r="C63" i="4"/>
  <c r="B63" i="4"/>
  <c r="C62" i="4"/>
  <c r="B62" i="4"/>
  <c r="C61" i="4"/>
  <c r="B61" i="4"/>
  <c r="C60" i="4"/>
  <c r="B60" i="4"/>
  <c r="C59" i="4"/>
  <c r="B59" i="4"/>
  <c r="C58" i="4"/>
  <c r="B58" i="4"/>
  <c r="C57" i="4"/>
  <c r="B57" i="4"/>
  <c r="C56" i="4"/>
  <c r="B56" i="4"/>
  <c r="C55" i="4"/>
  <c r="B55" i="4"/>
  <c r="C54" i="4"/>
  <c r="B54" i="4"/>
  <c r="C53" i="4"/>
  <c r="B53" i="4"/>
  <c r="C52" i="4"/>
  <c r="B52" i="4"/>
  <c r="C51" i="4"/>
  <c r="B51" i="4"/>
  <c r="C50" i="4"/>
  <c r="B50" i="4"/>
  <c r="C49" i="4"/>
  <c r="B49" i="4"/>
  <c r="C48" i="4"/>
  <c r="B48" i="4"/>
  <c r="C47" i="4"/>
  <c r="B47" i="4"/>
  <c r="C46" i="4"/>
  <c r="B46" i="4"/>
  <c r="C45" i="4"/>
  <c r="B45" i="4"/>
  <c r="C44" i="4"/>
  <c r="B44" i="4"/>
  <c r="C43" i="4"/>
  <c r="B43" i="4"/>
  <c r="C42" i="4"/>
  <c r="B42" i="4"/>
  <c r="C41" i="4"/>
  <c r="B41" i="4"/>
  <c r="C40" i="4"/>
  <c r="B40" i="4"/>
  <c r="C39" i="4"/>
  <c r="B39" i="4"/>
  <c r="C38" i="4"/>
  <c r="B38" i="4"/>
  <c r="C37" i="4"/>
  <c r="B37" i="4"/>
  <c r="C36" i="4"/>
  <c r="B36" i="4"/>
  <c r="C35" i="4"/>
  <c r="B35" i="4"/>
  <c r="C34" i="4"/>
  <c r="B34" i="4"/>
  <c r="C33" i="4"/>
  <c r="B33" i="4"/>
  <c r="C32" i="4"/>
  <c r="B32" i="4"/>
  <c r="C31" i="4"/>
  <c r="B31" i="4"/>
  <c r="C30" i="4"/>
  <c r="B30" i="4"/>
  <c r="C29" i="4"/>
  <c r="B29" i="4"/>
  <c r="C28" i="4"/>
  <c r="B28" i="4"/>
  <c r="C27" i="4"/>
  <c r="B27" i="4"/>
  <c r="C26" i="4"/>
  <c r="B26" i="4"/>
  <c r="C25" i="4"/>
  <c r="B25" i="4"/>
  <c r="C24" i="4"/>
  <c r="B24" i="4"/>
  <c r="C23" i="4"/>
  <c r="B23" i="4"/>
  <c r="C22" i="4"/>
  <c r="B22" i="4"/>
  <c r="C18" i="4"/>
  <c r="B18" i="4"/>
  <c r="C17" i="4"/>
  <c r="B17" i="4"/>
  <c r="C16" i="4"/>
  <c r="B16" i="4"/>
  <c r="C15" i="4"/>
  <c r="B15" i="4"/>
  <c r="C10" i="4"/>
  <c r="B10" i="4"/>
  <c r="C9" i="4"/>
  <c r="B9" i="4"/>
  <c r="C8" i="4"/>
  <c r="B8" i="4"/>
  <c r="C7" i="4"/>
  <c r="B7" i="4"/>
  <c r="C6" i="4"/>
  <c r="B6" i="4"/>
  <c r="C5" i="4"/>
  <c r="B5" i="4"/>
  <c r="C4" i="4"/>
  <c r="B4" i="4"/>
  <c r="C3" i="4"/>
  <c r="B3" i="4"/>
  <c r="C2" i="4"/>
  <c r="B2" i="4"/>
  <c r="H12" i="10" l="1"/>
  <c r="G46" i="9"/>
  <c r="F12" i="1"/>
</calcChain>
</file>

<file path=xl/sharedStrings.xml><?xml version="1.0" encoding="utf-8"?>
<sst xmlns="http://schemas.openxmlformats.org/spreadsheetml/2006/main" count="3462" uniqueCount="1656">
  <si>
    <t>State of Delaware</t>
  </si>
  <si>
    <t>Department of Transportation</t>
  </si>
  <si>
    <t>Division of Highways</t>
  </si>
  <si>
    <t>DATE</t>
  </si>
  <si>
    <t>Descriptive location</t>
  </si>
  <si>
    <t xml:space="preserve">Total Quantity </t>
  </si>
  <si>
    <t>Page _________of ___________</t>
  </si>
  <si>
    <t>Page Total</t>
  </si>
  <si>
    <t>Quantity</t>
  </si>
  <si>
    <t xml:space="preserve">                      QUANTIY SUMMARY SHEET</t>
  </si>
  <si>
    <t>LS</t>
  </si>
  <si>
    <t>TON</t>
  </si>
  <si>
    <t>HOUR</t>
  </si>
  <si>
    <t>401502-01</t>
  </si>
  <si>
    <t>401502-02</t>
  </si>
  <si>
    <t>401502-03</t>
  </si>
  <si>
    <t>401502-04</t>
  </si>
  <si>
    <t>401502-05</t>
  </si>
  <si>
    <t>RIDE QUALITY OF HOT-MIX ASPHALT PAVEMENT</t>
  </si>
  <si>
    <t>401699-01</t>
  </si>
  <si>
    <t>401699-02</t>
  </si>
  <si>
    <t>401699-03</t>
  </si>
  <si>
    <t>401699-04</t>
  </si>
  <si>
    <t>401699-05</t>
  </si>
  <si>
    <t xml:space="preserve">FLAGGER, KENT COUNTY, STATE </t>
  </si>
  <si>
    <t xml:space="preserve">FLAGGER, SUSSEX COUNTY, STATE </t>
  </si>
  <si>
    <t xml:space="preserve">FLAGGER, NEW CASTLE COUNTY, STATE, OVERTIME </t>
  </si>
  <si>
    <t xml:space="preserve">FLAGGER, KENT COUNTY, STATE, OVERTIME </t>
  </si>
  <si>
    <t xml:space="preserve">FLAGGER, SUSSEX COUNTY, STATE, OVERTIME </t>
  </si>
  <si>
    <t xml:space="preserve">FLAGGER, KENT COUNTY, FEDERAL, OVERTIME </t>
  </si>
  <si>
    <t>PERMANENT PAVEMENT STRIPING, EPOXY RESIN PAINT, WHITE/YELLOW, 10"</t>
  </si>
  <si>
    <t>Item #</t>
  </si>
  <si>
    <t>Description</t>
  </si>
  <si>
    <t>UOM</t>
  </si>
  <si>
    <t>Unit Price</t>
  </si>
  <si>
    <t>Proposed</t>
  </si>
  <si>
    <t>TOTAL:</t>
  </si>
  <si>
    <t>Contract Number</t>
  </si>
  <si>
    <t>Contract Name</t>
  </si>
  <si>
    <t>FAP#</t>
  </si>
  <si>
    <t>Contract #</t>
  </si>
  <si>
    <t>Item No:</t>
  </si>
  <si>
    <t>UOM:</t>
  </si>
  <si>
    <t>BID QTY:</t>
  </si>
  <si>
    <t>Bid Price:</t>
  </si>
  <si>
    <t>FURNISH &amp; INSTALL UP TO 4" GALVANIZED STEEL CONDUIT (TRENCH)</t>
  </si>
  <si>
    <t>PERMANENT PAVEMENT STRIPING, EPOXY RESIN PAINT, BLACK, 5"</t>
  </si>
  <si>
    <t>ASHPALT CEMENT COST ADUSTMENT (MONTH)</t>
  </si>
  <si>
    <t>401502-06</t>
  </si>
  <si>
    <t>401502-07</t>
  </si>
  <si>
    <t>401502-08</t>
  </si>
  <si>
    <t>401502-09</t>
  </si>
  <si>
    <t>401502-10</t>
  </si>
  <si>
    <t>401502-11</t>
  </si>
  <si>
    <t>401502-12</t>
  </si>
  <si>
    <t>Date</t>
  </si>
  <si>
    <t>Location</t>
  </si>
  <si>
    <t>Invoice $ Amount</t>
  </si>
  <si>
    <t>Invoice+10%</t>
  </si>
  <si>
    <t>HOURS</t>
  </si>
  <si>
    <t>TOTAL HOURS</t>
  </si>
  <si>
    <t>Amount/$ 75</t>
  </si>
  <si>
    <t>DELAWARE DEPARTMENT OF TRANSPORTATION</t>
  </si>
  <si>
    <t xml:space="preserve">Field Measurements &amp; </t>
  </si>
  <si>
    <t>Preliminary Calculations of Quantities</t>
  </si>
  <si>
    <t xml:space="preserve">price per ton:          </t>
  </si>
  <si>
    <t>Contract No.</t>
  </si>
  <si>
    <t>Source Document No.</t>
  </si>
  <si>
    <t>Item No.</t>
  </si>
  <si>
    <t>By:</t>
  </si>
  <si>
    <t>REF BOOK PAGE:</t>
  </si>
  <si>
    <t>Entered In:</t>
  </si>
  <si>
    <t>Pay Factor is the % given on the Lab Report</t>
  </si>
  <si>
    <t>ADJ tons is  Tons placed x the Pay Factor</t>
  </si>
  <si>
    <t>Pay</t>
  </si>
  <si>
    <t>Total</t>
  </si>
  <si>
    <t>Pay Adjustment is the Pay factor - 1  (not needed for the calculation)</t>
  </si>
  <si>
    <t>Factor</t>
  </si>
  <si>
    <t>Adjustment</t>
  </si>
  <si>
    <t xml:space="preserve">Adjusted </t>
  </si>
  <si>
    <t>Adjusted</t>
  </si>
  <si>
    <t>Tons</t>
  </si>
  <si>
    <t>%</t>
  </si>
  <si>
    <t>This is paid by the ton at the price of each individual Asphalt Item</t>
  </si>
  <si>
    <t>do one of these forms for each mix item number</t>
  </si>
  <si>
    <t xml:space="preserve">Be wary that on some dates you may have multiple pay factors and </t>
  </si>
  <si>
    <t>you need to divide the Tons accordingly</t>
  </si>
  <si>
    <t>for example  if I placed  1200 tons of mix on  10-5</t>
  </si>
  <si>
    <t>and I get pay sheets that say  Lot 1   99%  300 Tons</t>
  </si>
  <si>
    <t>and lot 2 103%   925 tons</t>
  </si>
  <si>
    <t>I will pay  my first 300 tons of mix at 99% and the remaining</t>
  </si>
  <si>
    <t xml:space="preserve">900 tons at 103% </t>
  </si>
  <si>
    <t>so on this form you sometimes have to divide daily quantitys between</t>
  </si>
  <si>
    <t>two pay  lines or more</t>
  </si>
  <si>
    <t>Total:</t>
  </si>
  <si>
    <t>Item Description</t>
  </si>
  <si>
    <t>Hot-Mix  Item #</t>
  </si>
  <si>
    <t>% A.C.</t>
  </si>
  <si>
    <t>A.C. Tons</t>
  </si>
  <si>
    <t>Base Price:</t>
  </si>
  <si>
    <t>(Month) Price:</t>
  </si>
  <si>
    <t>(Month/Year)</t>
  </si>
  <si>
    <t>Adj. Price:</t>
  </si>
  <si>
    <t>AC Tons Total:</t>
  </si>
  <si>
    <t>Material Placed</t>
  </si>
  <si>
    <t>Gallons</t>
  </si>
  <si>
    <t>TOTAL</t>
  </si>
  <si>
    <t>SPECIFIC GRAVITY CONSTANT=</t>
  </si>
  <si>
    <t>A</t>
  </si>
  <si>
    <t>B</t>
  </si>
  <si>
    <t>C</t>
  </si>
  <si>
    <t>TOTAL GALLONS</t>
  </si>
  <si>
    <t>SPECIFIC GRAVITY OF MATERIAL</t>
  </si>
  <si>
    <t>% ASPHALT IN EMULSION/100</t>
  </si>
  <si>
    <t>D</t>
  </si>
  <si>
    <t>TOTAL LBS of EMUSLSION</t>
  </si>
  <si>
    <t xml:space="preserve">    A  x  SG CONSTANT x B</t>
  </si>
  <si>
    <t>E</t>
  </si>
  <si>
    <t>F</t>
  </si>
  <si>
    <t>LBS OF ASPHALT IN EMUSLSION</t>
  </si>
  <si>
    <t>TONS OF ASPHALT IN EMULSION</t>
  </si>
  <si>
    <t>D x C</t>
  </si>
  <si>
    <t>Asphalt Price the Month Placed</t>
  </si>
  <si>
    <t>Pay the Quantity (F) Tons of Asphalt in Emulsion at the Rate of the Adjusted Price</t>
  </si>
  <si>
    <t>Bid Asphalt Price</t>
  </si>
  <si>
    <t>Adjusted Price</t>
  </si>
  <si>
    <t>BASE AC COST</t>
  </si>
  <si>
    <t>Contract Number:</t>
  </si>
  <si>
    <t>Contract Name:</t>
  </si>
  <si>
    <t>Calendar Days:</t>
  </si>
  <si>
    <t>Calendar Days</t>
  </si>
  <si>
    <t>Contractor</t>
  </si>
  <si>
    <t>Contractor:</t>
  </si>
  <si>
    <t>South I Construction</t>
  </si>
  <si>
    <t>Contract #:</t>
  </si>
  <si>
    <t>Source Doc #</t>
  </si>
  <si>
    <t>Dates:</t>
  </si>
  <si>
    <t>Total Regular Hours</t>
  </si>
  <si>
    <t>Total Overtime Hours</t>
  </si>
  <si>
    <t>Flagger Name</t>
  </si>
  <si>
    <t xml:space="preserve">Sun. </t>
  </si>
  <si>
    <t>Mon.</t>
  </si>
  <si>
    <t>Tues.</t>
  </si>
  <si>
    <t>Wed.</t>
  </si>
  <si>
    <t>Thurs.</t>
  </si>
  <si>
    <t>Fri.</t>
  </si>
  <si>
    <t>Sat.</t>
  </si>
  <si>
    <t>Traffic Control Devices</t>
  </si>
  <si>
    <t>Location/Date</t>
  </si>
  <si>
    <t>Thurs</t>
  </si>
  <si>
    <t>Fri</t>
  </si>
  <si>
    <t>Sun</t>
  </si>
  <si>
    <t>Mon</t>
  </si>
  <si>
    <t>Tues</t>
  </si>
  <si>
    <t>Wed</t>
  </si>
  <si>
    <t>Sat</t>
  </si>
  <si>
    <t>TOTALS</t>
  </si>
  <si>
    <t>State Representative</t>
  </si>
  <si>
    <t>Signatures:</t>
  </si>
  <si>
    <t>INVOICE #</t>
  </si>
  <si>
    <t>CONTRACT</t>
  </si>
  <si>
    <t>401699-06</t>
  </si>
  <si>
    <t>401699-07</t>
  </si>
  <si>
    <t>QA/QC for 401824</t>
  </si>
  <si>
    <t>QA/QC for 401827</t>
  </si>
  <si>
    <t>EACH</t>
  </si>
  <si>
    <t>Name</t>
  </si>
  <si>
    <t>Hours</t>
  </si>
  <si>
    <t>total hours</t>
  </si>
  <si>
    <t>Traffic Officer Log (for information only)</t>
  </si>
  <si>
    <t>Book</t>
  </si>
  <si>
    <t>401502-13</t>
  </si>
  <si>
    <t>401502-14</t>
  </si>
  <si>
    <t>401502-15</t>
  </si>
  <si>
    <t>401502-16</t>
  </si>
  <si>
    <t>401502-17</t>
  </si>
  <si>
    <t>401502-18</t>
  </si>
  <si>
    <t>401502-19</t>
  </si>
  <si>
    <t>401502-20</t>
  </si>
  <si>
    <t>401502-21</t>
  </si>
  <si>
    <t>401502-22</t>
  </si>
  <si>
    <t>401502-23</t>
  </si>
  <si>
    <t>401502-24</t>
  </si>
  <si>
    <t>401502-25</t>
  </si>
  <si>
    <t>QA/QC for 401821</t>
  </si>
  <si>
    <t>401699-08</t>
  </si>
  <si>
    <t>401699-09</t>
  </si>
  <si>
    <t>QA/QC for 401823</t>
  </si>
  <si>
    <t>QA/QC for 401830</t>
  </si>
  <si>
    <t>FURNISH &amp; INSTALL UP TO 4" SCHEDULE 80 PVC CONDUIT (ON STRUCTURE)</t>
  </si>
  <si>
    <t>Change order Number</t>
  </si>
  <si>
    <t>Change order Qty</t>
  </si>
  <si>
    <t>New Proposed Quantity</t>
  </si>
  <si>
    <t>Change Order Summary Sheet</t>
  </si>
  <si>
    <t>QA/QC for 401810</t>
  </si>
  <si>
    <t>QA/QC for 401813</t>
  </si>
  <si>
    <t>QA/QC for 401819</t>
  </si>
  <si>
    <t>QA/QC for 401827, 401830</t>
  </si>
  <si>
    <t>TOTAL CONTRACT VALUE</t>
  </si>
  <si>
    <t>5% of Total</t>
  </si>
  <si>
    <t>Pay % of Init Exp</t>
  </si>
  <si>
    <t>Pay Remainder on Final Estimate</t>
  </si>
  <si>
    <t>total contract</t>
  </si>
  <si>
    <t>ALLOWABLE INITIAL EXPENSE</t>
  </si>
  <si>
    <t>Estimate 1</t>
  </si>
  <si>
    <t>Estimate 2</t>
  </si>
  <si>
    <t>Final Estimate #</t>
  </si>
  <si>
    <t>Book 1 of</t>
  </si>
  <si>
    <t xml:space="preserve">LS  </t>
  </si>
  <si>
    <t xml:space="preserve">CY  </t>
  </si>
  <si>
    <t xml:space="preserve">TON </t>
  </si>
  <si>
    <t xml:space="preserve">SY  </t>
  </si>
  <si>
    <t xml:space="preserve">CLEARING AND GRUBBING </t>
  </si>
  <si>
    <t xml:space="preserve">EXCAVATION AND EMBANKMENT </t>
  </si>
  <si>
    <t xml:space="preserve">ROCK EXCAVATION FOR ROADWAY </t>
  </si>
  <si>
    <t xml:space="preserve">ROCK EXCAVATION FOR UTILITY TRENCHES </t>
  </si>
  <si>
    <t xml:space="preserve">UNDERCUT EXCAVATION </t>
  </si>
  <si>
    <t xml:space="preserve">UNDERCUT EXCAVATION, PATCHING </t>
  </si>
  <si>
    <t xml:space="preserve">CHANNEL EXCAVATION </t>
  </si>
  <si>
    <t xml:space="preserve">TEST HOLE </t>
  </si>
  <si>
    <t xml:space="preserve">STRUCTURAL EXCAVATION </t>
  </si>
  <si>
    <t xml:space="preserve">ROCK EXCAVATION FOR STRUCTURES </t>
  </si>
  <si>
    <t xml:space="preserve">ROCK EXCAVATION FOR STRUCTURES (FIXED PRICE) </t>
  </si>
  <si>
    <t xml:space="preserve">STRUCTURAL BACKFILL, (BORROW TYPE B) </t>
  </si>
  <si>
    <t xml:space="preserve">STRUCTURAL BACKFILL, (BORROW TYPE C) </t>
  </si>
  <si>
    <t xml:space="preserve">FLOWABLE FILL </t>
  </si>
  <si>
    <t xml:space="preserve">BORROW, TYPE A </t>
  </si>
  <si>
    <t xml:space="preserve">BORROW, TYPE B </t>
  </si>
  <si>
    <t>FURNISHING BORROW, TYPE B FOR PIPE AND UTILITY TRENCH  BACKFILL</t>
  </si>
  <si>
    <t xml:space="preserve">BORROW, TYPE C </t>
  </si>
  <si>
    <t>FURNISHING BORROW, TYPE C FOR PIPE AND UTILITY TRENCH  BACKFILL</t>
  </si>
  <si>
    <t xml:space="preserve">BORROW, TYPE F </t>
  </si>
  <si>
    <t xml:space="preserve">REMOVAL OF STRUCTURES AND OBSTRUCTIONS </t>
  </si>
  <si>
    <t>REMOVAL OF PORTLAND CEMENT CONCRETE PAVEMENT, CURB AND SIDEWALK</t>
  </si>
  <si>
    <t xml:space="preserve">GRADED AGGREGATE BASE COURSE, TYPE B </t>
  </si>
  <si>
    <t xml:space="preserve">GRADED AGGREGATE BASE COURSE, TYPE B, PATCHING </t>
  </si>
  <si>
    <t xml:space="preserve">RECYCLED PCC BASE COURSE </t>
  </si>
  <si>
    <t xml:space="preserve">RECYCLED ASPHALT PAVEMENT </t>
  </si>
  <si>
    <t xml:space="preserve">DELAWARE NO. 2 STONE </t>
  </si>
  <si>
    <t xml:space="preserve">DELAWARE NO. 3 STONE </t>
  </si>
  <si>
    <t xml:space="preserve">DELAWARE NO. 8 STONE </t>
  </si>
  <si>
    <t xml:space="preserve">DELAWARE NO. 10 STONE </t>
  </si>
  <si>
    <t xml:space="preserve">DELAWARE NO. 57 STONE </t>
  </si>
  <si>
    <t>BITUMINOUS CONCRETE, SUPERPAVE TYPE C, 115 GYRATIONS PG 64-22 (CARBONATE STONE)</t>
  </si>
  <si>
    <t>BITUMINOUS CONCRETE, SUPERPAVE TYPE C, 160 GYRATIONS PG 64-22 (CARBONATE STONE)</t>
  </si>
  <si>
    <t>BITUMINOUS CONCRETE, SUPERPAVE TYPE C, 160 GYRATIONS PG 70-22 (CARBONATE STONE)</t>
  </si>
  <si>
    <t>BITUMINOUS CONCRETE, SUPERPAVE TYPE C, 160 GYRATIONS PG 76-22 (CARBONATE STONE)</t>
  </si>
  <si>
    <t>BITUMINOUS CONCRETE, SUPERPAVE TYPE B, 115 GYRATIONS PG 64-22</t>
  </si>
  <si>
    <t>BITUMINOUS CONCRETE, SUPERPAVE TYPE B, 160 GYRATIONS PG 64-22</t>
  </si>
  <si>
    <t>BITUMINOUS CONCRETE, SUPERPAVE TYPE B, 160 GYRATIONS PG 70-22</t>
  </si>
  <si>
    <t>BITUMINOUS CONCRETE, SUPERPAVE TYPE B, 160 GYRATIONS PG 76-22</t>
  </si>
  <si>
    <t>BITUMINOUS CONCRETE, SUPERPAVE BITUMINOUS CONCRETE BASE COURSE, 115 GYRATIONS PG 64-22</t>
  </si>
  <si>
    <t>BITUMINOUS CONCRETE, SUPERPAVE BITUMINOUS CONCRETE BASE COURSE, 160 GYRA PG 64-22</t>
  </si>
  <si>
    <t>BITUMINOUS CONCRETE, SUPERPAVE TYPE C, 160 GYRATIONS PG 64-22 PATCHING</t>
  </si>
  <si>
    <t>BITUMINOUS CONCRETE, SUPERPAVE TYPE B, 160 GYRATIONS PG 64-22 PATCHING</t>
  </si>
  <si>
    <t>BITUMINOUS CONCRETE, SUPERPAVE BITUMINOUS CONRETE BASE COURSE, 160 GYRATIONS PG 64-22 PATCHING</t>
  </si>
  <si>
    <t>BITUMINOUS CONCRETE, SUPERPAVE TYPE C, 160 GYRATIONS PG 64-22 WEDGE</t>
  </si>
  <si>
    <t>BITUMINOUS CONCRETE, SUPERPAVE TYPE B, 160 GYRATIONS PG 64-22 WEDGE</t>
  </si>
  <si>
    <t>BITUMINOUS CONCRETE, SUPERPAVE TYPE C, 160 GRYATIONS PG 64-22 (NON-CARBONATE STONE)</t>
  </si>
  <si>
    <t>BITUMINOUS CONCRETE, SUPERPAVE TYPE C, 160 GYRATIONS PG 70-22 (NON-CARBONATE STONE)</t>
  </si>
  <si>
    <t>BITUMINOUS CONCRETE, SUPERPAVE TYPE C, 160 GYRATIONS PG 76-22 (NON-CARBONATE STONE)</t>
  </si>
  <si>
    <t>THIN BITUMINOUS CONCRETE, SUPERPAVE TYPE C, 115 GYRATIONS PG 64-22</t>
  </si>
  <si>
    <t>THIN BITUMINOUS CONCRETE, SUPERPAVE TYPE C, 160 GYRATIONS PG 64-22</t>
  </si>
  <si>
    <t>THIN BITUMINOUS CONCRETE, SUPERPAVE TYPE C, 160 GYRATIONS PG 70-22</t>
  </si>
  <si>
    <t>THIN BITUMINOUS CONCRETE, SUPERPAVE TYPE C, 160 GYRATIONS PG 76-22</t>
  </si>
  <si>
    <t>SYIN</t>
  </si>
  <si>
    <t xml:space="preserve">BITUMINOUS CONCRETE PATCHING </t>
  </si>
  <si>
    <t>BITUMINOUS CONCRETE AND/OR COLD-LAID BITUMINOUS (TRM) CONCRETE</t>
  </si>
  <si>
    <t xml:space="preserve">PORTLAND CEMENT CONCRETE PAVEMENT, 8" </t>
  </si>
  <si>
    <t xml:space="preserve">PORTLAND CEMENT CONCRETE PAVEMENT, 9" </t>
  </si>
  <si>
    <t xml:space="preserve">PORTLAND CEMENT CONCRETE PAVEMENT, 10" </t>
  </si>
  <si>
    <t xml:space="preserve">PORTLAND CEMENT CONCRETE, 11" </t>
  </si>
  <si>
    <t xml:space="preserve">PORTLAND CEMENT CONCRETE PAVEMENT, 12" </t>
  </si>
  <si>
    <t xml:space="preserve">PORTLAND CEMENT CONCRETE PAVEMENT, 14" </t>
  </si>
  <si>
    <t xml:space="preserve">PATCHING PCC PAVEMENT, 6' TO 15', TYPE A </t>
  </si>
  <si>
    <t xml:space="preserve">PATCHING PCC PAVEMENT, 15' TO 100', TYPE B </t>
  </si>
  <si>
    <t xml:space="preserve">PATCHING PCC PAVEMENT, (UNDERCUTTING) </t>
  </si>
  <si>
    <t xml:space="preserve">DOWEL BARS </t>
  </si>
  <si>
    <t xml:space="preserve">PATCHING PCC PAVEMENT, HIGH EARLY STRENGTH </t>
  </si>
  <si>
    <t xml:space="preserve">LF  </t>
  </si>
  <si>
    <t xml:space="preserve">CRACK AND JOINT SEALING LESS THAN 3/4 INCH WIDE </t>
  </si>
  <si>
    <t xml:space="preserve">CRACK AND JOINT SEALING, 3/4 INCH TO 1 3/4 INCH WIDE </t>
  </si>
  <si>
    <t xml:space="preserve">PCC PATCHING, PARTIAL DEPTH </t>
  </si>
  <si>
    <t xml:space="preserve">CLEANING DRAINAGE PIPE, 15"-24" DIAMETER </t>
  </si>
  <si>
    <t xml:space="preserve">CLEANING DRAINAGE PIPE, GREATER THAN 24" DIAMETER </t>
  </si>
  <si>
    <t xml:space="preserve">HEAVY CLEANING OF DRAINAGE PIPE </t>
  </si>
  <si>
    <t xml:space="preserve">PRESSURE GROUTING PIPE JOINTS, 15"-24" DIAMETER </t>
  </si>
  <si>
    <t>PRESSURE GROUTING PIPE JOINTS, GREATER THAN 24"  DIAMETER</t>
  </si>
  <si>
    <t xml:space="preserve">REINFORCED CONCRETE PIPE, 12" CLASS III </t>
  </si>
  <si>
    <t xml:space="preserve">REINFORCED CONCRETE PIPE, 15", CLASS III </t>
  </si>
  <si>
    <t xml:space="preserve">REINFORCED CONCRETE PIPE, 18", CLASS III </t>
  </si>
  <si>
    <t xml:space="preserve">REINFORCED CONCRETE PIPE, 21", CLASS III </t>
  </si>
  <si>
    <t xml:space="preserve">REINFORCED CONCRETE PIPE, 24", CLASS III </t>
  </si>
  <si>
    <t xml:space="preserve">REINFORCED CONCRETE PIPE, 27", CLASS III </t>
  </si>
  <si>
    <t xml:space="preserve">REINFORCED CONCRETE PIPE, 30", CLASS III </t>
  </si>
  <si>
    <t xml:space="preserve">REINFORCED CONCRETE PIPE, 33", CLASS III </t>
  </si>
  <si>
    <t xml:space="preserve">REINFORCED CONCRETE PIPE, 36", CLASS III </t>
  </si>
  <si>
    <t xml:space="preserve">REINFORCED CONCRETE PIPE, 42", CLASS III </t>
  </si>
  <si>
    <t xml:space="preserve">REINFORCED CONCRETE PIPE, 48", CLASS III </t>
  </si>
  <si>
    <t xml:space="preserve">REINFORCED CONCRETE PIPE, 54", CLASS III </t>
  </si>
  <si>
    <t xml:space="preserve">REINFORCED CONCRETE PIPE, 60", CLASS III </t>
  </si>
  <si>
    <t xml:space="preserve">REINFORCED CONCRETE PIPE, 66", CLASS III </t>
  </si>
  <si>
    <t xml:space="preserve">REINFORCED CONCRETE PIPE, 72", CLASS III </t>
  </si>
  <si>
    <t xml:space="preserve">REINFORCED CONCRETE PIPE, 78", CLASS III </t>
  </si>
  <si>
    <t xml:space="preserve">REINFORCED CONCRETE PIPE, 84", CLASS III </t>
  </si>
  <si>
    <t xml:space="preserve">REINFORCED CONCRETE PIPE, 90", CLASS III </t>
  </si>
  <si>
    <t xml:space="preserve">REINFORCED CONCRETE PIPE, 96", CLASS III </t>
  </si>
  <si>
    <t xml:space="preserve">REINFORCED CONCRETE PIPE, 102", CLASS III </t>
  </si>
  <si>
    <t xml:space="preserve">REINFORCED CONCRETE PIPE, 108", CLASS III </t>
  </si>
  <si>
    <t xml:space="preserve">REINFORCED CONCRETE PIPE, 12" CLASS IV </t>
  </si>
  <si>
    <t xml:space="preserve">REINFORCED CONCRETE PIPE, 15", CLASS IV </t>
  </si>
  <si>
    <t xml:space="preserve">REINFORCED CONCRETE PIPE, 18", CLASS IV </t>
  </si>
  <si>
    <t xml:space="preserve">REINFORCED CONCRETE PIPE, 21", CLASS IV </t>
  </si>
  <si>
    <t xml:space="preserve">REINFORCED CONCRETE PIPE, 24", CLASS IV </t>
  </si>
  <si>
    <t xml:space="preserve">REINFORCED CONCRETE PIPE, 27", CLASS IV </t>
  </si>
  <si>
    <t xml:space="preserve">REINFORCED CONCRETE PIPE, 30", CLASS IV </t>
  </si>
  <si>
    <t xml:space="preserve">REINFORCED CONCRETE PIPE, 33", CLASS IV </t>
  </si>
  <si>
    <t xml:space="preserve">REINFORCED CONCRETE PIPE, 36", CLASS IV </t>
  </si>
  <si>
    <t xml:space="preserve">REINFORCED CONCRETE PIPE, 42", CLASS IV </t>
  </si>
  <si>
    <t xml:space="preserve">REINFORCED CONCRETE PIPE, 48", CLASS IV </t>
  </si>
  <si>
    <t xml:space="preserve">REINFORCED CONCRETE PIPE, 54", CLASS IV </t>
  </si>
  <si>
    <t xml:space="preserve">REINFORCED CONCRETE PIPE, 60" CLASS IV </t>
  </si>
  <si>
    <t xml:space="preserve">REINFORCED CONCRETE PIPE, 66", CLASS IV </t>
  </si>
  <si>
    <t xml:space="preserve">REINFORCED CONCRETE PIPE, 72", CLASS IV </t>
  </si>
  <si>
    <t xml:space="preserve">REINFORCED CONCRETE PIPE, 78" CLASS IV </t>
  </si>
  <si>
    <t xml:space="preserve">REINFORCED CONCRETE PIPE, 84", CLASS IV </t>
  </si>
  <si>
    <t xml:space="preserve">REINFORCED CONCRETE PIPE, 90", CLASS IV </t>
  </si>
  <si>
    <t xml:space="preserve">REINFORCED CONCRETE PIPE, 96", CLASS IV </t>
  </si>
  <si>
    <t xml:space="preserve">REINFORCED CONCRETE PIPE, 102", CLASS IV </t>
  </si>
  <si>
    <t xml:space="preserve">REINFORCED CONCRETE PIPE, 108", CLASS IV </t>
  </si>
  <si>
    <t xml:space="preserve">REINFORCED CONCRETE PIPE, 12", CLASS V </t>
  </si>
  <si>
    <t xml:space="preserve">REINFORCED CONCRETE PIPE, 15", CLASS V </t>
  </si>
  <si>
    <t xml:space="preserve">REINFORCED CONCRETE PIPE, 18", CLASS V </t>
  </si>
  <si>
    <t xml:space="preserve">REINFORCED CONCRETE PIPE, 21", CLASS V </t>
  </si>
  <si>
    <t xml:space="preserve">REINFORCED CONCRETE PIPE, 24", CLASS V </t>
  </si>
  <si>
    <t xml:space="preserve">REINFORCED CONCRETE PIPE, 27", CLASS V </t>
  </si>
  <si>
    <t xml:space="preserve">REINFORCED CONCRETE PIPE, 30", CLASS V </t>
  </si>
  <si>
    <t xml:space="preserve">REINFORCED CONCRETE PIPE, 33", CLASS V </t>
  </si>
  <si>
    <t xml:space="preserve">REINFORCED CONCRETE PIPE, 36", CLASS V </t>
  </si>
  <si>
    <t xml:space="preserve">REINFORCED CONCRETE PIPE, 42", CLASS V </t>
  </si>
  <si>
    <t xml:space="preserve">REINFORCED CONCRETE PIPE, 48", CLASS V </t>
  </si>
  <si>
    <t xml:space="preserve">REINFORCED CONCRETE PIPE, 54", CLASS V </t>
  </si>
  <si>
    <t xml:space="preserve">REINFORCED CONCRETE PIPE, 60", CLASS V </t>
  </si>
  <si>
    <t xml:space="preserve">REINFORCED CONCRETE PIPE, 66", CLASS V </t>
  </si>
  <si>
    <t xml:space="preserve">REINFORCED CONCRETE PIPE, 72", CLASS V </t>
  </si>
  <si>
    <t xml:space="preserve">REINFORCED CONCRETE PIPE, 78", CLASS V </t>
  </si>
  <si>
    <t xml:space="preserve">REINFORCED CONCRETE PIPE, 84", CLASS V </t>
  </si>
  <si>
    <t xml:space="preserve">REINFORCED CONCRETE PIPE, 90", CLASS V </t>
  </si>
  <si>
    <t xml:space="preserve">REINFORCED CONCRETE PIPE, 96", CLASS V </t>
  </si>
  <si>
    <t xml:space="preserve">REINFORCED CONCRETE PIPE, 102", CLASS V </t>
  </si>
  <si>
    <t xml:space="preserve">REINFORCED CONCRETE ELLIPTICAL PIPE, 14" X 23", CLASS III </t>
  </si>
  <si>
    <t xml:space="preserve">REINFORCED CONCRETE ELLIPTICAL PIPE, 19" X 30", CLASS III </t>
  </si>
  <si>
    <t xml:space="preserve">REINFORCED CONCRETE ELLIPTICAL PIPE, 22" X 34", CLASS III </t>
  </si>
  <si>
    <t xml:space="preserve">REINFORCED CONCRETE ELLIPTICAL PIPE, 24"X 34", CLASS III </t>
  </si>
  <si>
    <t xml:space="preserve">REINFORCED CONCRETE ELLIPTICAL PIPE, 27" X 42", CLASS III </t>
  </si>
  <si>
    <t xml:space="preserve">REINFORCED CONCRETE ELLIPTICAL PIPE, 29" X 45", CLASS III </t>
  </si>
  <si>
    <t xml:space="preserve">REINFORCED CONCRETE ELLIPTICAL PIPE, 32" X 49", CLASS III </t>
  </si>
  <si>
    <t xml:space="preserve">REINFORCED CONCRETE ELLIPTICAL PIPE, 34" X 53", CLASS III </t>
  </si>
  <si>
    <t xml:space="preserve">REINFORCED CONCRETE ELLIPTICAL PIPE, 38" X 60", CLASS III </t>
  </si>
  <si>
    <t xml:space="preserve">REINFORCED CONCRETE ELLIPTICAL PIPE, 43" X 68", CLASS III </t>
  </si>
  <si>
    <t xml:space="preserve">REINFORCED CONCRETE ELLIPTICAL PIPE, 48" X 76", CLASS III </t>
  </si>
  <si>
    <t xml:space="preserve">REINFORCED CONCRETE ELLIPTICAL PIPE, 53" X 83", CLASS III </t>
  </si>
  <si>
    <t xml:space="preserve">REINFORCED CONCRETE ELLIPTICAL PIPE, 58" X 91", CLASS III </t>
  </si>
  <si>
    <t xml:space="preserve">REINFORCED CONCRETE ELLIPTICAL PIPE, 63" X 98", CLASS III </t>
  </si>
  <si>
    <t xml:space="preserve">REINFORCED CONCRETE ELLIPTICAL PIPE, 68" X 106", CLASS III </t>
  </si>
  <si>
    <t xml:space="preserve">REINFORCED CONCRETE ELLIPTICAL PIPE, 14" X 23", CLASS IV </t>
  </si>
  <si>
    <t xml:space="preserve">REINFORCED CONCRETE ELLIPTICAL PIPE, 19" X 30", CLASS IV </t>
  </si>
  <si>
    <t xml:space="preserve">REINFORCED CONCRETE ELLIPTICAL PIPE, 22" X 34", CLASS IV </t>
  </si>
  <si>
    <t xml:space="preserve">REINFORCED CONCRETE ELLIPTICAL PIPE, 24" X 38", CLASS IV </t>
  </si>
  <si>
    <t xml:space="preserve">REINFORCED CONCRETE ELLIPTICAL PIPE, 27" X 42", CLASS IV </t>
  </si>
  <si>
    <t xml:space="preserve">REINFORCED CONCRETE ELLIPTICAL PIPE, 29" X 45", CLASS IV </t>
  </si>
  <si>
    <t xml:space="preserve">REINFORCED CONCRETE ELLIPTICAL PIPE, 32" X 49", CLASS IV </t>
  </si>
  <si>
    <t>REINFORCED CONCRETE ELLIPTICAL PIPE, 34"X53",CLASS IV</t>
  </si>
  <si>
    <t xml:space="preserve">REINFORCED CONCRETE ELLIPTICAL PIPE, 38" X 60", CLASS IV </t>
  </si>
  <si>
    <t xml:space="preserve">REINFORCED CONCRETE ELLIPTICAL PIPE, 43" X 68", CLASS IV </t>
  </si>
  <si>
    <t xml:space="preserve">REINFORCED CONCRETE ELLIPTICAL PIPE, 48" X 76" </t>
  </si>
  <si>
    <t xml:space="preserve">REINFORCED CONCRETE ELLIPTICAL PIPE, 53" X 83", CLASS IV </t>
  </si>
  <si>
    <t xml:space="preserve">REINFORCED CONCRETE ELLIPTICAL PIPE, 53" X 91", CLASS IV </t>
  </si>
  <si>
    <t xml:space="preserve">REINFORCED CONCRETE ELLIPTICAL PIPE, 63" X 98", CLASS IV </t>
  </si>
  <si>
    <t xml:space="preserve">REINFORCED CONCRETE ELLIPTICAL PIPE, 68" X 106", CLASS IV </t>
  </si>
  <si>
    <t xml:space="preserve">LB  </t>
  </si>
  <si>
    <t xml:space="preserve">REINFORCED CONCRETE ELLIPTICAL PIPE, 14"X23", CLASS V </t>
  </si>
  <si>
    <t xml:space="preserve">REINFORCED CONCRETE ELLIPTICAL PIPE, 19"X30", CLASS V </t>
  </si>
  <si>
    <t xml:space="preserve">REINFORCED CONCRETE ELLIPTICAL PIPE, 22"X34", CLASS V </t>
  </si>
  <si>
    <t xml:space="preserve">REINFORCED CONCRETE ELLIPTICAL PIPE, 24"X38", CLASS V </t>
  </si>
  <si>
    <t xml:space="preserve">REINFORCED CONCRETE ELLIPTICAL PIPE, 27"X42", CLASS V </t>
  </si>
  <si>
    <t xml:space="preserve">REINFORCED CONCRETE ELLIPTICAL PIPE, 29"X45", CLASS V </t>
  </si>
  <si>
    <t xml:space="preserve">REINFORCED CONCRETE ELLIPTICAL PIPE, 32"X49", CLASS V </t>
  </si>
  <si>
    <t xml:space="preserve">REINFORCED CONCRETE ELLIPTICAL PIPE, 34"X53", CLASS V </t>
  </si>
  <si>
    <t xml:space="preserve">REINFORCED CONCRETE ELLIPTICAL PIPE, 38"X60", CLASS V </t>
  </si>
  <si>
    <t xml:space="preserve">REINFORCED CONCRETE ELLIPTICAL PIPE, 43"X68", CLASS V </t>
  </si>
  <si>
    <t xml:space="preserve">REINFORCED CONCRETE FLARED END SECTION, 12" </t>
  </si>
  <si>
    <t xml:space="preserve">REINFORCED CONCRETE FLARED END SECTION, 15" </t>
  </si>
  <si>
    <t xml:space="preserve">REINFORCED CONCRETE FLARED END SECTION, 18" </t>
  </si>
  <si>
    <t xml:space="preserve">REINFORCED CONCRETE FLARED END SECTION, 21" </t>
  </si>
  <si>
    <t xml:space="preserve">REINFORCED CONCRETE FLARED END SECTION, 24" </t>
  </si>
  <si>
    <t xml:space="preserve">REINFORCED CONCRETE FLARED END SECTION, 27" </t>
  </si>
  <si>
    <t xml:space="preserve">REINFORCED CONCRETE FLARED END SECTION, 30" </t>
  </si>
  <si>
    <t xml:space="preserve">REINFORCED CONCRETE FLARED END SECTION, 33" </t>
  </si>
  <si>
    <t xml:space="preserve">REINFORCED CONCRETE FLARED END SECTION, 36" </t>
  </si>
  <si>
    <t xml:space="preserve">REINFORCED CONCRETE FLARED END SECTION, 42" </t>
  </si>
  <si>
    <t xml:space="preserve">REINFORCED CONCRETE FLARED END SECTION, 48" </t>
  </si>
  <si>
    <t xml:space="preserve">REINFORCED CONCRETE FLARED END SECTION, 54" </t>
  </si>
  <si>
    <t xml:space="preserve">REINFORCED CONCRETE FLARED END SECTION, 60" </t>
  </si>
  <si>
    <t xml:space="preserve">REINFORCED CONCRETE FLARED END SECTION, 66" </t>
  </si>
  <si>
    <t xml:space="preserve">REINFORCED CONCRETE FLARED END SECTION, 72" </t>
  </si>
  <si>
    <t xml:space="preserve">REINFORCED CONCRETE FLARED END SECTION, 78" </t>
  </si>
  <si>
    <t xml:space="preserve">REINFORCED CONCRETE FLARED END SECTION, 84" </t>
  </si>
  <si>
    <t xml:space="preserve">REINFORCED CONCRETE FLARED END SECTION, 90" </t>
  </si>
  <si>
    <t xml:space="preserve">REINFORCED CONCRETE FLARED END SECTION, 96" </t>
  </si>
  <si>
    <t xml:space="preserve">REINFORCED CONCRETE FLARED END SECTION, 14" X 23" </t>
  </si>
  <si>
    <t xml:space="preserve">REINFORCED CONCRETE FLARED END SECTION, 19" X 30" </t>
  </si>
  <si>
    <t xml:space="preserve">REINFORCED CONCRETE FLARED END SECTION, 22" X 34" </t>
  </si>
  <si>
    <t xml:space="preserve">REINFORCED CONCRETE FLARED END SECTION, 24"X38" </t>
  </si>
  <si>
    <t xml:space="preserve">REINFORCED CONCRETE FLARED END SECTION, 27"X42" </t>
  </si>
  <si>
    <t xml:space="preserve">REINFORCED CONCRETE FLARED END SECTION, 29"X45" </t>
  </si>
  <si>
    <t xml:space="preserve">REINFORCED CONCRETE FLARED END SECTION, 32"X49" </t>
  </si>
  <si>
    <t xml:space="preserve">REINFORCED CONCRETE FLARED END SECTION, 34"X53" </t>
  </si>
  <si>
    <t xml:space="preserve">REINFORCED CONCRETE FLARED END SECTION, 38"X60" </t>
  </si>
  <si>
    <t xml:space="preserve">REINFORCED CONCRETE FLARED END SECTION, 43"X68" </t>
  </si>
  <si>
    <t xml:space="preserve">REINFORCED CONCRETE FLARED END SECTION, 48"X76" </t>
  </si>
  <si>
    <t xml:space="preserve">PVC PIPE, 4" </t>
  </si>
  <si>
    <t xml:space="preserve">PVC PIPE, 6" </t>
  </si>
  <si>
    <t xml:space="preserve">PVC PIPE, 8" </t>
  </si>
  <si>
    <t xml:space="preserve">PVC PIPE, 10" </t>
  </si>
  <si>
    <t xml:space="preserve">PVC PIPE, 12" </t>
  </si>
  <si>
    <t xml:space="preserve">PVC PIPE, 14" </t>
  </si>
  <si>
    <t xml:space="preserve">PVC PIPE, 16" </t>
  </si>
  <si>
    <t xml:space="preserve">PVC PIPE, 18" </t>
  </si>
  <si>
    <t xml:space="preserve">PVC PIPE, 20" </t>
  </si>
  <si>
    <t xml:space="preserve">PVC PIPE, 24" </t>
  </si>
  <si>
    <t xml:space="preserve">CORRUGATED POLYETHYLENE PIPE, TYPE C, 8" </t>
  </si>
  <si>
    <t xml:space="preserve">CORRUGATED POLTETHYLENE PIPE, TYPE C, 10" </t>
  </si>
  <si>
    <t xml:space="preserve">CORRUGATED POLYETHYLENE PIPE, TYPE C, 12" </t>
  </si>
  <si>
    <t xml:space="preserve">CORRUGATED POLYETHYLENE PIPE, TYPE C, 15" </t>
  </si>
  <si>
    <t xml:space="preserve">CORRUGATED POLYETHYLENE PIPE, TYPE C, 18" </t>
  </si>
  <si>
    <t xml:space="preserve">CORRUGATED POLYETHYLENE PIPE, TYPE C, 21" </t>
  </si>
  <si>
    <t xml:space="preserve">CORRUGATED POLYETHYLENE PIPE, TYPE C, 24" </t>
  </si>
  <si>
    <t xml:space="preserve">CORRUGATED POLYETHYLENE PIPE, TYPE S, 8" </t>
  </si>
  <si>
    <t xml:space="preserve">CORRUGATED POLYETHYLENE PIPE, TYPE S, 10" </t>
  </si>
  <si>
    <t xml:space="preserve">CORRUGATED POLYETHYLENE PIPE, TYPE S, 12" </t>
  </si>
  <si>
    <t xml:space="preserve">CORRUGATED POLYETHYLENE PIPE, TYPE S, 15" </t>
  </si>
  <si>
    <t xml:space="preserve">CORRUGATED POLYETHYLENE PIPE, TYPE S, 18" </t>
  </si>
  <si>
    <t xml:space="preserve">CORRUGATED POLYETHYLENE PIPE, TYPE S, 21" </t>
  </si>
  <si>
    <t xml:space="preserve">CORRUGATED POLYETHYLENE PIPE, TYPE S, 24" </t>
  </si>
  <si>
    <t xml:space="preserve">CORRUGATED POLYETHYLENE PIPE, TYPE S, 30" </t>
  </si>
  <si>
    <t xml:space="preserve">CORRUGATED POLYETHYLENE PIPE, TYPE S, 36" </t>
  </si>
  <si>
    <t xml:space="preserve">CORRUGATED POLYETHYLENE PIPE, TYPE S, 42" </t>
  </si>
  <si>
    <t xml:space="preserve">CORRUGATED POLYETHYLENE PIPE, TYPE S, 48" </t>
  </si>
  <si>
    <t xml:space="preserve">CORRUGATED POLYETHYLENE PIPE, TYPE S, 54" </t>
  </si>
  <si>
    <t xml:space="preserve">CORRUGATED POLYETHYLENE PIPE, TYPE S, 60" </t>
  </si>
  <si>
    <t xml:space="preserve">CORRUGATED POLYETHYLENE FLARED END SECTION, 12" </t>
  </si>
  <si>
    <t xml:space="preserve">CORRUGATED POLYETHYLENE FLARED END SECTION, 15" </t>
  </si>
  <si>
    <t xml:space="preserve">CORRUGATED POLYETHYLENE FLARED END SECTION, 18" </t>
  </si>
  <si>
    <t xml:space="preserve">CORRUGATED POLYETHYLENE FLARED END SECTION, 24" </t>
  </si>
  <si>
    <t xml:space="preserve">CORRUGATED POLYETHYLENE FLARED END SECTION, 30" </t>
  </si>
  <si>
    <t xml:space="preserve">CORRUGATED POLYETHYLENE FLARED END SECTION, 36" </t>
  </si>
  <si>
    <t xml:space="preserve">STEEL REINFORCED POLYETHYLENE PIPE, 60" </t>
  </si>
  <si>
    <t xml:space="preserve">STEEL REINFORCED POLYETHYLENE PIPE, 66" </t>
  </si>
  <si>
    <t xml:space="preserve">STEEL REINFORCED POLYETHYLENE PIPE, 72" </t>
  </si>
  <si>
    <t xml:space="preserve">STEEL REINFORCED POLYETHYLENE PIPE, 84" </t>
  </si>
  <si>
    <t xml:space="preserve">STEEL REINFORCED POLYETHYLENE PIPE, 96" </t>
  </si>
  <si>
    <t xml:space="preserve">STEEL REINFORCED POLYETHYLENE PIPE, 120" </t>
  </si>
  <si>
    <t>GALVANIZED CORRUGATED STEEL PIPE, 12", 16 GAGE, 2 2/3" X 1/2", CORRUGATION</t>
  </si>
  <si>
    <t>GALVANIZED CORRUGATED STEEL PIPE, 15", 16GAGE, 2 2/3" X 1/2" CORRUGATION</t>
  </si>
  <si>
    <t>GALVANIZED CORRUGATED STEEL PIPE, 18", 16 GAGE, 2 2/3" X1/2 CORRUGATION</t>
  </si>
  <si>
    <t>GALVANIZED CORRUGATED STEEL PIPE, 21", 16 GAGE, 2 2/3" X1/2"CORRUGATION</t>
  </si>
  <si>
    <t>GALVANIZED CORRUGATED STEEL PIPE, 24", 16 GAGE, 2 2/3" X1/2" CORRUGATION</t>
  </si>
  <si>
    <t>GALVANIZED CORRUGATED ALUMINUM PIPE, 12", 16 GAGE, 2 2/3" X 1/2" CORRUGATION</t>
  </si>
  <si>
    <t>GALVANIZED CORRUGATED ALUMINUM PIPE, 15", 16 GAGE, 2 2/3" X1/2" CORRUGATION</t>
  </si>
  <si>
    <t>GALVANIZED CORRUGATED ALUMINUM PIPE, 18", 16 GAGE, 2 2/3"  X 1/2" CORRUGATION</t>
  </si>
  <si>
    <t>GALVANIZED CORRUGATED ALUMINUM PIPE, 21", 16 GAGE, 2 2/3"   X1/2" CORRUGATION</t>
  </si>
  <si>
    <t>GALVANIZED CORRUGATED ALUMINUM PIPE, 24", 16 GAGE, 2 2/3"  X 1/2" CORRUGATION</t>
  </si>
  <si>
    <t xml:space="preserve">DRAINAGE INLET, 17.625" X 11.625" </t>
  </si>
  <si>
    <t xml:space="preserve">DRAINAGE INLET, 24" X 24" </t>
  </si>
  <si>
    <t xml:space="preserve">DRAINAGE INLET, 34" X 18" </t>
  </si>
  <si>
    <t xml:space="preserve">DRAINAGE INLET, 34" X 24" </t>
  </si>
  <si>
    <t xml:space="preserve">DRAINAGE INLET, 48" X 30" </t>
  </si>
  <si>
    <t xml:space="preserve">DRAINAGE INLET, 48" X 48" </t>
  </si>
  <si>
    <t xml:space="preserve">DRAINAGE INLET, 66" X 30" </t>
  </si>
  <si>
    <t xml:space="preserve">DRAINAGE INLET, 66" X 48" </t>
  </si>
  <si>
    <t xml:space="preserve">DRAINAGE INLET, 66" X 66" </t>
  </si>
  <si>
    <t xml:space="preserve">DRAINAGE INLET, 72" X 24" </t>
  </si>
  <si>
    <t xml:space="preserve">DRAINAGE INLET, 72" X 48" </t>
  </si>
  <si>
    <t xml:space="preserve">DRAINAGE INLET, 72" X 72" </t>
  </si>
  <si>
    <t xml:space="preserve">DRAINAGE INLET, SPECIAL </t>
  </si>
  <si>
    <t xml:space="preserve">MANHOLE, 48" X 30" </t>
  </si>
  <si>
    <t xml:space="preserve">MANHOLE, 48" X 48" </t>
  </si>
  <si>
    <t xml:space="preserve">MANHOLE, 66" X 30" </t>
  </si>
  <si>
    <t xml:space="preserve">MANHOLE, 66" X 48" </t>
  </si>
  <si>
    <t xml:space="preserve">MANHOLE, 66" X 66" </t>
  </si>
  <si>
    <t xml:space="preserve">MANHOLE, ROUND </t>
  </si>
  <si>
    <t xml:space="preserve">MANHOLE, SPECIAL </t>
  </si>
  <si>
    <t xml:space="preserve">JUNCTION BOX, 48" X 30" </t>
  </si>
  <si>
    <t xml:space="preserve">JUNCTION BOX, 48" X 48" </t>
  </si>
  <si>
    <t xml:space="preserve">JUNCTION BOX, 66" X 30" </t>
  </si>
  <si>
    <t xml:space="preserve">JUNCTION BOX, 66" X 48" </t>
  </si>
  <si>
    <t xml:space="preserve">JUNCTION BOX, 66" X 66" </t>
  </si>
  <si>
    <t xml:space="preserve">JUNCTION BOX, SPECIAL </t>
  </si>
  <si>
    <t xml:space="preserve">REPLACE DRAINAGE INLET GRATE(S) </t>
  </si>
  <si>
    <t xml:space="preserve">REPLACE DRAINAGE INLET FRAME(S) </t>
  </si>
  <si>
    <t xml:space="preserve">REPLACE MANHOLE COVER(S) </t>
  </si>
  <si>
    <t xml:space="preserve">REPLACE MAHOLE FRAME(S) </t>
  </si>
  <si>
    <t xml:space="preserve">ADJUSTING AND REPAIRING EXISTING DRAINAGE INLET </t>
  </si>
  <si>
    <t xml:space="preserve">ADJUSTING AND REPAIRING EXISTING DOUBLE DRAINAGE INLET </t>
  </si>
  <si>
    <t xml:space="preserve">ADJUSTING AND REPAIRING EXISTING MANHOLE </t>
  </si>
  <si>
    <t xml:space="preserve">REPAIRING EXISTING JUNCTION BOX </t>
  </si>
  <si>
    <t xml:space="preserve">JACKING BRIDGE </t>
  </si>
  <si>
    <t xml:space="preserve">PROTECTIVE SHIELD </t>
  </si>
  <si>
    <t xml:space="preserve">COFFERDAMS </t>
  </si>
  <si>
    <t xml:space="preserve">SHORING </t>
  </si>
  <si>
    <t xml:space="preserve">WETLAND ACCESS </t>
  </si>
  <si>
    <t xml:space="preserve">FURNISH TIMBER PILES - TREATED, 12" </t>
  </si>
  <si>
    <t xml:space="preserve">FURNISH TIMBER PILES - TREATED, 14" </t>
  </si>
  <si>
    <t xml:space="preserve">FURNISH TIMBER PILES - TREATED, 16" </t>
  </si>
  <si>
    <t xml:space="preserve">FURINSH CAST-IN-PLACE CONCRETE PILES, 12" </t>
  </si>
  <si>
    <t xml:space="preserve">FURNISH CAST-IN-PLACE CONCRETE PILES, 14" </t>
  </si>
  <si>
    <t xml:space="preserve">FURNISH CAST-IN-PLACE CONCRETE PILES, 16" </t>
  </si>
  <si>
    <t xml:space="preserve">FURNISH CAST-IN-PLACE CONCRETE PILES, 18" </t>
  </si>
  <si>
    <t xml:space="preserve">FURNISH STEEL H PILES, HP 10 X 42  </t>
  </si>
  <si>
    <t xml:space="preserve">FURNISH STEEL H PILES, HP 12 X 53 </t>
  </si>
  <si>
    <t xml:space="preserve">FURNISH STEEL H PILES, HP 12 X 63 </t>
  </si>
  <si>
    <t xml:space="preserve">FURNISH STEEL H PILES, HP 12 X 74 </t>
  </si>
  <si>
    <t xml:space="preserve">FURNISH STEEL H PILES, HP 14 X 73 </t>
  </si>
  <si>
    <t xml:space="preserve">FURNISH STEEL H PILES, HP 14 X 89 </t>
  </si>
  <si>
    <t xml:space="preserve">FURNISH STEEL H PILES, HP 14X102 </t>
  </si>
  <si>
    <t xml:space="preserve">FURNISH STEEL PIPE PILES, 24" </t>
  </si>
  <si>
    <t xml:space="preserve">FURNISH STEEL PIPE PILES, 30" </t>
  </si>
  <si>
    <t xml:space="preserve">FURNISH STEEL PIPE PILES, 36" </t>
  </si>
  <si>
    <t xml:space="preserve">FURNISH PRECAST PRESTRESSED CONCRETE PILES, 12"X12" </t>
  </si>
  <si>
    <t xml:space="preserve">FURNISH PRECAST PRESTRESSED CONCRETE PILES, 14"X14" </t>
  </si>
  <si>
    <t xml:space="preserve">FURNISH PRECAST PRESTRESSED CONCRETE PILES, 16"X16" </t>
  </si>
  <si>
    <t xml:space="preserve">FURNISH PRECAST PRESTRESSED CONCRETE PILES, 18"X18" </t>
  </si>
  <si>
    <t xml:space="preserve">FURNISH PRECAST PRESTRESSED CONCRETE PILES, 20"X20" </t>
  </si>
  <si>
    <t xml:space="preserve">FURNISH PRECAST PRESTRESSED CONCRETE PILES, 24"X24" </t>
  </si>
  <si>
    <t xml:space="preserve">FURNISH TIMBER INDICATOR OR TEST PILES - TREATED, 12" </t>
  </si>
  <si>
    <t xml:space="preserve">FURNISH TIMBER INDICATOR OR TEST PILES - TREATED, 14" </t>
  </si>
  <si>
    <t xml:space="preserve">FURNISH TIMBER INDICATOR OR TEST PILES - TREATED, 16" </t>
  </si>
  <si>
    <t xml:space="preserve">FURNISH CAST-IN-PLACE CONCRETE INDICATOR OR TEST PILES, 12" </t>
  </si>
  <si>
    <t xml:space="preserve">FURNISH CAST-IN-PLACE CONCRETE INDICATOR OR TEST PILES, 14" </t>
  </si>
  <si>
    <t xml:space="preserve">FURNISH CAST-IN-PLACE INDICATOR OR TEST PILES, 16" </t>
  </si>
  <si>
    <t xml:space="preserve">FURNISH CAST-IN-PLACE CONCRETE INDICATOR OR TEST PILES, 18" </t>
  </si>
  <si>
    <t xml:space="preserve">FURNISH STEEL H INDICATOR OR TEST PILES, HP 10 X 42 </t>
  </si>
  <si>
    <t xml:space="preserve">FURNISH STEEL H INDICATOR OR TEST PILES, HP 12 X 53 </t>
  </si>
  <si>
    <t xml:space="preserve">FURNISH STEEL H INDICATOR OR TEST PILES, HP 12 X 63 </t>
  </si>
  <si>
    <t xml:space="preserve">FURNISH STEEL H INDICATOR OR TEST PILES, HP 12 X 74 </t>
  </si>
  <si>
    <t xml:space="preserve">FURNISH STEEL H INDICATOR OR TEST PILES, HP 14 X 73 </t>
  </si>
  <si>
    <t xml:space="preserve">FURNISH STEEL H INDICATOR OR TEST PILES, HP 14 X 89 </t>
  </si>
  <si>
    <t xml:space="preserve">FURNISH STEEL H INDICATOR OR TEST PILES, HP 14 X 102 </t>
  </si>
  <si>
    <t xml:space="preserve">FURNISH STEEL PIPE INDICATOR OR TEST PILES, 24" </t>
  </si>
  <si>
    <t xml:space="preserve">FURNISH STEEL PIPE INDICATOR OR TEST PILES, 30" </t>
  </si>
  <si>
    <t xml:space="preserve">FURNISH STEEL PIPE INDICATOR OR TEST PILES, 36" </t>
  </si>
  <si>
    <t>FURNISH PRECAST PRESTRESSED CONCRETE INDICATOR OR TEST PILES, 12" X 12"</t>
  </si>
  <si>
    <t>FURNISH PRECAST PRESTRESSED CONCRETE INDICATOR OR TEST PILES, 14" X 14"</t>
  </si>
  <si>
    <t>FURNISH PRECAST PRESTRESSED CONCRETE INDICATOR OR TEST PILES, 16" X 16"</t>
  </si>
  <si>
    <t>FURNISH PRECAST PRESTRESSED CONCRETE INDICATOR OR TEST PILES, 18" X 18"</t>
  </si>
  <si>
    <t>FURNISH PRECAST PRESTRESSED CONCRETE INDICATOR OR TEST PILES, 20" X 20"</t>
  </si>
  <si>
    <t>FURNISH PRECAST PRESTRESSED CONCRETE INDICATOR OR TEST PILES, 24" X 24"</t>
  </si>
  <si>
    <t xml:space="preserve">INSTALL TIMBER PILES - TREATED, 12" </t>
  </si>
  <si>
    <t xml:space="preserve">INSTALL TIMBER PILES - TREATED, 14" </t>
  </si>
  <si>
    <t xml:space="preserve">INSTALL TIMBER PILES - TREATED, 16" </t>
  </si>
  <si>
    <t xml:space="preserve">INSTALL CAST-IN-PLACE CONCRETE PILES, 12" </t>
  </si>
  <si>
    <t xml:space="preserve">INSTALL CAST-IN-PLACE CONCRETE PILES, 14" </t>
  </si>
  <si>
    <t xml:space="preserve">INSTALL CAST-IN-PLACE CONCRETE PILES, 16" </t>
  </si>
  <si>
    <t xml:space="preserve">INSTALL CAST-IN-PLACE CONCRETE PILES, 18" </t>
  </si>
  <si>
    <t xml:space="preserve">INSTALL STEEL H PILES, HP 10 X 42 </t>
  </si>
  <si>
    <t xml:space="preserve">INSTALL STEEL H PILES, HP 12 X 53 </t>
  </si>
  <si>
    <t xml:space="preserve">INSTALL STEEL H PILES, HP 12 X 63 </t>
  </si>
  <si>
    <t xml:space="preserve">INSTALL STEEL H PILES, HP 12 X 74 </t>
  </si>
  <si>
    <t xml:space="preserve">INSTALL STEEL H PILES, HP 14 X 73 </t>
  </si>
  <si>
    <t xml:space="preserve">INSTALL STEEL H PILES, HP 14 X 89 </t>
  </si>
  <si>
    <t xml:space="preserve">INSTALL STEEL H PILES, HP 14 X 102 </t>
  </si>
  <si>
    <t xml:space="preserve">INSTALL STEEL PIPE PILES, 24" </t>
  </si>
  <si>
    <t xml:space="preserve">INSTALL STEEL PIPE PILES, 30" </t>
  </si>
  <si>
    <t xml:space="preserve">INSTALL STEEL PIPE PILES, 36" </t>
  </si>
  <si>
    <t xml:space="preserve">INSTALL PRECAST PRESTRESSED CONCRETE PILES, 12" X 12" </t>
  </si>
  <si>
    <t xml:space="preserve">INSTALL PRECAST PRESTRESSED CONCRETE  PILES, 14" X 14" </t>
  </si>
  <si>
    <t xml:space="preserve">INSTALL PRECAST PRESTRESSED CONCRETE PILES, 16" X 16" </t>
  </si>
  <si>
    <t xml:space="preserve">INSTALL PRECAST PRESTRESSED CONCRETE PILES, 18" X 18" </t>
  </si>
  <si>
    <t xml:space="preserve">INSTALL PRECAST PRESTRESSED CONCRETE PILES, 20" X 20" </t>
  </si>
  <si>
    <t xml:space="preserve">INSTALL PRECAST PRESTRESSED CONCRETE PILES, 24" X 24" </t>
  </si>
  <si>
    <t xml:space="preserve">INSTALL TIMBER INDICATOR OR TEST PILES - TREATED, 12" </t>
  </si>
  <si>
    <t xml:space="preserve">INSTALL TIMBER INDICATOR OR TEST PILES - TREATED, 14" </t>
  </si>
  <si>
    <t xml:space="preserve">INSTALL TIMBER INDICATOR OR TEST PILES - TREATED, 16" </t>
  </si>
  <si>
    <t xml:space="preserve">INSTALL CAST-IN-PLACE CONCRETE INDICATOR OR TEST PILES, 12" </t>
  </si>
  <si>
    <t xml:space="preserve">INSTALL CAST-IN-PLACE CONCRETE INDICATOR OR TEST PILES, 14" </t>
  </si>
  <si>
    <t xml:space="preserve">INSATLL CAST-IN-PLACE CONCRETE INDICATOR OR TEST PILES, 16" </t>
  </si>
  <si>
    <t xml:space="preserve">INSTALL CAST-IN-PLACE CONCRETE INDICATOR OR TEST PILES, 18" </t>
  </si>
  <si>
    <t xml:space="preserve">INSTALL STEEL H INDICATOR OR TEST PILES, HP 10 X 42 </t>
  </si>
  <si>
    <t xml:space="preserve">INSTALL STEEL H INDICATOR OR TEST PILES, HP 12 X 53 </t>
  </si>
  <si>
    <t xml:space="preserve">INSTALL STEEL H INDICATOR OR TEST PILES, HP 12 X 63 </t>
  </si>
  <si>
    <t xml:space="preserve">INSTALL STEEL H INDICATOR OR TEST PILES, HP 12 X 74 </t>
  </si>
  <si>
    <t xml:space="preserve">INSTALL STEEL H INDICATOR OR TEST PILES, HP 14 X 73 </t>
  </si>
  <si>
    <t xml:space="preserve">INSTALL STEEL H INDICATOR OR TEST PILES, HP 14 X 89 </t>
  </si>
  <si>
    <t xml:space="preserve">INSTALL STEEL H INDICATOR OR TEST PILES, HP 14 X 102 </t>
  </si>
  <si>
    <t xml:space="preserve">INSTALL STEEL PIPE INDICATOR OR TEST PILES, 24" </t>
  </si>
  <si>
    <t xml:space="preserve">INSTALL STEEL PIPE INDICATOR OR TEST PILES, 30" </t>
  </si>
  <si>
    <t xml:space="preserve">INSTALL STEEL PIPE INDICATOR OR TEST PILES, 36" </t>
  </si>
  <si>
    <t>INSTALL PRECAST STRESSED CONCRETE INDICATOR OR TEST PILES,12" X 12"</t>
  </si>
  <si>
    <t>INSTALL PRECAST PRESTRESSED CONCRETE INDICATOR OR TEST, 14"X 14"</t>
  </si>
  <si>
    <t>INSTALL PRECAST PRESTRESSED CONCRETE INDICATOR OR TEST PILES , 16"X16"</t>
  </si>
  <si>
    <t>INSTALL PRECAST PRESTRESSED CONCRETE INDICATOR OR TEST PILES, 18" X 18"</t>
  </si>
  <si>
    <t>INSTALL PRECAST PRESTRESSED CONCRETE INDICATOR OR TEST PILES, 20" X 20"</t>
  </si>
  <si>
    <t>INSTALL PRECAST PRESTRESSED CONCRETE INDICATOR OR TEST PILES , 24" X 24"</t>
  </si>
  <si>
    <t xml:space="preserve">PILE RESTRIKE </t>
  </si>
  <si>
    <t xml:space="preserve">DYNAMIC PILE TESTING BY CONTRACTOR </t>
  </si>
  <si>
    <t xml:space="preserve">DRILLED SHAFT, 30" </t>
  </si>
  <si>
    <t xml:space="preserve">DRILLED SHAFT, 36" </t>
  </si>
  <si>
    <t xml:space="preserve">DRILLED SHAFT, 42" </t>
  </si>
  <si>
    <t xml:space="preserve">DRILLED SHAFT, 48" </t>
  </si>
  <si>
    <t xml:space="preserve">DRILLED SHAFT, 60" </t>
  </si>
  <si>
    <t xml:space="preserve">DRILLED SHAFT, 72" </t>
  </si>
  <si>
    <t xml:space="preserve">TECHNIQUE SHAFT, 30" </t>
  </si>
  <si>
    <t xml:space="preserve">TECHNIQUE SHAFT, 36" </t>
  </si>
  <si>
    <t xml:space="preserve">TEHCNIQUE SHAFT, 42" </t>
  </si>
  <si>
    <t xml:space="preserve">TECHNIQUE SHAFT, 48" </t>
  </si>
  <si>
    <t xml:space="preserve">TECHNIQUE SHAFT, 60" </t>
  </si>
  <si>
    <t xml:space="preserve">TECHNIQUE SHAFT, 72" </t>
  </si>
  <si>
    <t xml:space="preserve">PERMANENT CASING FOR DRILLED SHAFT, 30" DIAMETER </t>
  </si>
  <si>
    <t xml:space="preserve">PERMANENT CASING FOR DRILLED SHAFT, 36" DIAMETER </t>
  </si>
  <si>
    <t xml:space="preserve">PERMANENT CASING FOR DRILLED SHAFT, 42" DIAMETER </t>
  </si>
  <si>
    <t xml:space="preserve">PERMANENT CASING FOR DRILLED SHAFT, 48" DIAMETER </t>
  </si>
  <si>
    <t xml:space="preserve">PERMANENT CASING FOR DRILLED SHAFT, 60" DIAMETER </t>
  </si>
  <si>
    <t xml:space="preserve">PERMANENT CASING FOR DRILLED SHAFT, 72" DIAMETER </t>
  </si>
  <si>
    <t xml:space="preserve">LOAD TESTING OF DRILLED SHAFTS </t>
  </si>
  <si>
    <t xml:space="preserve">EXPLORATORY DRILLING </t>
  </si>
  <si>
    <t xml:space="preserve">SF  </t>
  </si>
  <si>
    <t xml:space="preserve">MECHANICALLY STABILIZED EARTH WALLS </t>
  </si>
  <si>
    <t xml:space="preserve">MODULAR BLOCK RETAINING WALLS </t>
  </si>
  <si>
    <t xml:space="preserve">STEEL SHEET PILES, PZ 22 </t>
  </si>
  <si>
    <t xml:space="preserve">STEEL SHEET PILES, PZ 27 </t>
  </si>
  <si>
    <t xml:space="preserve">STEEL SHEET PILES, PZ 35 </t>
  </si>
  <si>
    <t xml:space="preserve">STEEL SHEET PILES, PZ 40 </t>
  </si>
  <si>
    <t xml:space="preserve">STEEL SHEET PILES, PZC 13 </t>
  </si>
  <si>
    <t xml:space="preserve">STEEL SHEET PILES, PZC 18 </t>
  </si>
  <si>
    <t xml:space="preserve">STEEL SHEET PILES, PZC 26 </t>
  </si>
  <si>
    <t xml:space="preserve">STEEL SHEET PILES, PZC 39 </t>
  </si>
  <si>
    <t>MFBM</t>
  </si>
  <si>
    <t xml:space="preserve">TIMBER SHEET PILES, TREATED </t>
  </si>
  <si>
    <t xml:space="preserve">SHEET PILE WALL TIE-BACK SYSTEM </t>
  </si>
  <si>
    <t xml:space="preserve">PORTLAND CEMENT CONCRETE MASONRY, CLASS A </t>
  </si>
  <si>
    <t xml:space="preserve">PORTLAND CEMENT CONCRETE MASONRY,  ABUTMENT FOOTING, CLASS A </t>
  </si>
  <si>
    <t>PORTLAND CEMENT CONCRETE MASONRY, ABUTMENT ABOVE FOOTING,  CLASS A</t>
  </si>
  <si>
    <t xml:space="preserve">PORTLAND CEMENT CONCRETE MASONRY, PIER FOOTING, CLASS A </t>
  </si>
  <si>
    <t>PORTLAND CEMENT CONCRETE MASONRY, PIER ABOVE FOOTING,  CLASS A</t>
  </si>
  <si>
    <t xml:space="preserve">PORTLAND CEMENT CONCRETE MASONRY, SUBSTRUCTURE, CLASS A </t>
  </si>
  <si>
    <t xml:space="preserve">PORTLAND CEMENT CONCRETE MASONRY, APPROACH SLAB, CLASS A </t>
  </si>
  <si>
    <t xml:space="preserve">PORTLAND CEMENT CONCRETE MASONRY, SUPERSTRUCTURE, CLASS A </t>
  </si>
  <si>
    <t xml:space="preserve">PORTLAND CEMENT CONCRETE MASONRY, PARAPET, CLASS A </t>
  </si>
  <si>
    <t xml:space="preserve">PORTLAND CEMENT CONCRETE MASONRY, CLASS B </t>
  </si>
  <si>
    <t xml:space="preserve">PORTLAND CEMENT CONCRETE MASONRY, ABUTMENT FOOTING, CLASS B </t>
  </si>
  <si>
    <t>PORTLAND CEMENT CONCRET MASONRY, ABUTMENT ABOVE FOOTING, CLASS B</t>
  </si>
  <si>
    <t xml:space="preserve">PORTLAND CEMENT CONCRETE MASONRY, PIER FOOTING, CLASS B </t>
  </si>
  <si>
    <t>PORTLAND CEMENT CONCRETE  MASONRY, PIER ABOVE FOOTING, CLASS B</t>
  </si>
  <si>
    <t xml:space="preserve">PORTLAND CEMENT CONCRETE MASONRY, SUBSTRUCTURE, CLASS B </t>
  </si>
  <si>
    <t xml:space="preserve">PORTLAND CEMENT CONCRETE MASONRY, CLASS C </t>
  </si>
  <si>
    <t xml:space="preserve">PORTLAND CEMENT CONCRETE MASONRY, CLASS D </t>
  </si>
  <si>
    <t>PORTLAND CEMENT CONCRETE MASONRY, SUPERSTRUCTURE, CLASS D</t>
  </si>
  <si>
    <t xml:space="preserve">PORTLAND CEMENT CONCRETE MASONRY, APPROACH SLAB, CLASS D </t>
  </si>
  <si>
    <t xml:space="preserve">HIGH EARLY STRENGTH CONCRETE </t>
  </si>
  <si>
    <t xml:space="preserve">CONCRETE ENCASEMENT </t>
  </si>
  <si>
    <t xml:space="preserve">CF  </t>
  </si>
  <si>
    <t xml:space="preserve">ULTRA HIGH PERFORMANCE CONCRETE </t>
  </si>
  <si>
    <t xml:space="preserve">WALL CLOSURE POUR </t>
  </si>
  <si>
    <t xml:space="preserve">BAR REINFORCEMENT </t>
  </si>
  <si>
    <t xml:space="preserve">BAR REINFORCEMENT, EPOXY COATED </t>
  </si>
  <si>
    <t xml:space="preserve">BAR REINFORCEMENT, GALVANIZED </t>
  </si>
  <si>
    <t xml:space="preserve">BAR REINFORCEMENT, STAINLESS STEEL </t>
  </si>
  <si>
    <t xml:space="preserve">BAR REINFORCEMENT, ZINC AND EPOXY DUAL-COATED </t>
  </si>
  <si>
    <t xml:space="preserve">EPOXY COATED WELDED WIRE FABRIC REINFORCEMENT </t>
  </si>
  <si>
    <t xml:space="preserve">PRECAST CONCRETE BOX CULVERT  </t>
  </si>
  <si>
    <t xml:space="preserve">PRECAST CONCRETE RIGID FRAME </t>
  </si>
  <si>
    <t xml:space="preserve">PRECAST CONCRETE ARCH </t>
  </si>
  <si>
    <t xml:space="preserve">PRECAST CONCRETE RETAINING WALL </t>
  </si>
  <si>
    <t xml:space="preserve">PRECAST CONCRETE RETAINING WALL FOR ARCHES </t>
  </si>
  <si>
    <t xml:space="preserve">PRESTRESSED REINFORCED CONCRETE MEMBERS, SOLID SLABS </t>
  </si>
  <si>
    <t xml:space="preserve">PRESTRESSED REINFORCED CONCRETE MEMBERS, VOIDED SLABS </t>
  </si>
  <si>
    <t xml:space="preserve">PRESTRESSED REINFORCED CONCRETE MEMBERS, BOX BEAMS </t>
  </si>
  <si>
    <t xml:space="preserve">PRESTRESSED REINFORCED CONCRETE MEMBERS, BULB T BEAMS </t>
  </si>
  <si>
    <t xml:space="preserve">PRESTRESSED REINFORCED CONCRETE MEMBERS, NEXT BEAMS </t>
  </si>
  <si>
    <t xml:space="preserve">EPOXY CONCRETE SEALER </t>
  </si>
  <si>
    <t xml:space="preserve">SILICONE-BASED ACRYLIC CONCRETE SEALER </t>
  </si>
  <si>
    <t xml:space="preserve">SILANE-BASED CONCRETE DECK SEALER </t>
  </si>
  <si>
    <t>HIGH MOLECULAR WEIGHT METHACRYLATE CONCRETE SEALER</t>
  </si>
  <si>
    <t xml:space="preserve">WATERPROOFING MEMBRANE, TRAFFIC BEARING </t>
  </si>
  <si>
    <t xml:space="preserve">WATERPROORING MEMBRANE, NON-TRAFFIC BEARING </t>
  </si>
  <si>
    <t xml:space="preserve">STEEL STRUCTURES </t>
  </si>
  <si>
    <t xml:space="preserve">STEEL STRUCTURES (UNPAINTED) </t>
  </si>
  <si>
    <t xml:space="preserve">REPLACING STEEL RIVETS/BOLTS </t>
  </si>
  <si>
    <t xml:space="preserve">STEEL STRUCTURE REPAIR </t>
  </si>
  <si>
    <t xml:space="preserve">WELDING REPAIR </t>
  </si>
  <si>
    <t xml:space="preserve">FATIGUE REPAIRS </t>
  </si>
  <si>
    <t xml:space="preserve">CLEANING AND PAINTING EXISTING STEEL </t>
  </si>
  <si>
    <t>TESTING AND DISPOSAL OF EXISTING HAZARDOUS STEEL COATING</t>
  </si>
  <si>
    <t xml:space="preserve">STEEL SIGN STRUCTURE, TUBULAR ARCH, CANTILEVER </t>
  </si>
  <si>
    <t xml:space="preserve">STEEL SIGN STRUCTURE, TUBULAR ARCH, OVERHEAD </t>
  </si>
  <si>
    <t xml:space="preserve">STEEL SIGN STRUCTURE, TRUSS TYPE, CANTILEVER </t>
  </si>
  <si>
    <t xml:space="preserve">STEEL SIGN STRUCTUTE, TRUSS TYPE, OVERHEAD </t>
  </si>
  <si>
    <t xml:space="preserve">STEEL SIGN STRUCTURE, BRIDGE MOUNTED </t>
  </si>
  <si>
    <t xml:space="preserve">STONE MASONRY </t>
  </si>
  <si>
    <t xml:space="preserve">BRICK MASONRY </t>
  </si>
  <si>
    <t xml:space="preserve">POINTING EXISTING MASONRY </t>
  </si>
  <si>
    <t xml:space="preserve">RECONSTRUCTING STONE MASONRY </t>
  </si>
  <si>
    <t xml:space="preserve">RECONSTRUCTING BRICK MASONRY </t>
  </si>
  <si>
    <t xml:space="preserve">WOOD STRUCTURES, LUMBER </t>
  </si>
  <si>
    <t xml:space="preserve">WOOD STRUCTURES, TIMBER </t>
  </si>
  <si>
    <t xml:space="preserve">WOOD STRUCTURES, GLUE-LAMINATED GIRDERS AND BEAMS </t>
  </si>
  <si>
    <t xml:space="preserve">WOOD STRUCTURES, GLUE-LAMINATED DECK PANELS </t>
  </si>
  <si>
    <t xml:space="preserve">ELASTOMERIC BEARINGS </t>
  </si>
  <si>
    <t xml:space="preserve">POT BEARINGS </t>
  </si>
  <si>
    <t xml:space="preserve">DISC BEARINGS </t>
  </si>
  <si>
    <t xml:space="preserve">REPLACE ANCHOR BOLTS </t>
  </si>
  <si>
    <t xml:space="preserve">CLEAN AND GREASE BRIDGE BEARINGS </t>
  </si>
  <si>
    <t xml:space="preserve">PREFABRICATED EXPANSION JOINT SYSTEM, 3" </t>
  </si>
  <si>
    <t xml:space="preserve">PREFABRICATED EXPANSION JOINT SYSTEM, 4" </t>
  </si>
  <si>
    <t xml:space="preserve">PREFABRICATED EXPANSION JOINT SYSTEM, 5" </t>
  </si>
  <si>
    <t xml:space="preserve">STRIP SEAL GLAND, 1 1/2" </t>
  </si>
  <si>
    <t xml:space="preserve">STRIP SEAL GLAND, 2" </t>
  </si>
  <si>
    <t xml:space="preserve">STRIP SEAL GLAND, 3" </t>
  </si>
  <si>
    <t xml:space="preserve">STRIP SEAL GLAND, 4" </t>
  </si>
  <si>
    <t xml:space="preserve">STRIP SEAL GLAND, 5" </t>
  </si>
  <si>
    <t xml:space="preserve">CLOSED-CELL JOINT SEAL </t>
  </si>
  <si>
    <t xml:space="preserve">ASPHALTIC PLUG JOINT </t>
  </si>
  <si>
    <t xml:space="preserve">SILICONE JOINT SEAL, 1" </t>
  </si>
  <si>
    <t xml:space="preserve">SILICONE JOINT SEAL, 2" </t>
  </si>
  <si>
    <t xml:space="preserve">SILICONE JOINT SEAL, 3" </t>
  </si>
  <si>
    <t xml:space="preserve">COMPRESSION SEAL, 1" </t>
  </si>
  <si>
    <t xml:space="preserve">COMPRESSION SEAL, 2" </t>
  </si>
  <si>
    <t xml:space="preserve">COMPRESSION SEAL, 3" </t>
  </si>
  <si>
    <t xml:space="preserve">COMPRESSION SEAL, 4" </t>
  </si>
  <si>
    <t xml:space="preserve">LATEX MODIFIED CONCRETE OVERLAY INSTALLATION </t>
  </si>
  <si>
    <t xml:space="preserve">FURNISHING LATEX-MODIFIED CONCRETE OVERLAY </t>
  </si>
  <si>
    <t xml:space="preserve">MICROSILICA-MODIFIED CONCRETE OVERLAY INSTALLATION </t>
  </si>
  <si>
    <t xml:space="preserve">FURNISHING MICROSILICA-MODIFIED CONCRETE OVERLAY </t>
  </si>
  <si>
    <t xml:space="preserve">STEEL PEDESTRIAN RAILING </t>
  </si>
  <si>
    <t xml:space="preserve">STEEL HAND RAILING, TYPE 1 </t>
  </si>
  <si>
    <t xml:space="preserve">STEEL HAND RAILING, TYPE 2 </t>
  </si>
  <si>
    <t xml:space="preserve">ALUMINUM PEDESTRIAN RAILING </t>
  </si>
  <si>
    <t xml:space="preserve">ALUMINUM HAND RAILING, TYPE 1 </t>
  </si>
  <si>
    <t xml:space="preserve">ALUMINUM HAND RAILING, TYPE 2 </t>
  </si>
  <si>
    <t xml:space="preserve">REPAIR OF CONCRETE STRUCTURE BY EPOXY INJECTION </t>
  </si>
  <si>
    <t>CRACK SEALING BRIDGE DECKS, APPROACH SLABS, SIDEWALKS, ETC</t>
  </si>
  <si>
    <t xml:space="preserve">ROUT AND SEAL CRACKS </t>
  </si>
  <si>
    <t xml:space="preserve">REPAIR OF EXISTING GROUT </t>
  </si>
  <si>
    <t xml:space="preserve">SHALLOW SPALL REPAIR </t>
  </si>
  <si>
    <t xml:space="preserve">DEEP SPALL REPAIR </t>
  </si>
  <si>
    <t xml:space="preserve">REHABILITATION OF P.C.C. MASONRY </t>
  </si>
  <si>
    <t xml:space="preserve">DECK REPAIR, 1/2" TO 1" DEPTH </t>
  </si>
  <si>
    <t xml:space="preserve">DECK REPAIR, 1" TO 3" DEPTH </t>
  </si>
  <si>
    <t xml:space="preserve">DECK REPAIR, 3" TO &lt; FULL DEPTH </t>
  </si>
  <si>
    <t xml:space="preserve">DECK REPAIR, FULL DEPTH </t>
  </si>
  <si>
    <t xml:space="preserve">DRILLING HOLES AND INSTALLING DOWELS </t>
  </si>
  <si>
    <t xml:space="preserve">INFILL WALL EPOXY INJECTION </t>
  </si>
  <si>
    <t xml:space="preserve">P.C.C. CURB, TYPE 1-2 </t>
  </si>
  <si>
    <t xml:space="preserve">P.C.C. CURB, TYPE 1-4 </t>
  </si>
  <si>
    <t xml:space="preserve">P.C.C. CURB, TYPE 1-6 </t>
  </si>
  <si>
    <t xml:space="preserve">P.C.C. CURB, TYPE 1-8 </t>
  </si>
  <si>
    <t xml:space="preserve">P.C.C. CURB, TYPE 2 </t>
  </si>
  <si>
    <t xml:space="preserve">I.P.C.C. CURB AND GUTTER, TYPE 1-2 </t>
  </si>
  <si>
    <t xml:space="preserve">I.P.C.C. CURB AND GUTTER, TYPE 1-4 </t>
  </si>
  <si>
    <t xml:space="preserve">I.P.C.C. CURB AND GUTTER, TYPE 1-6 </t>
  </si>
  <si>
    <t xml:space="preserve">I.P.C.C. CURB AND GUTTER, TYPE 1-8 </t>
  </si>
  <si>
    <t xml:space="preserve">I.P.C.C. CURB AND GUTTER, TYPE 2 </t>
  </si>
  <si>
    <t xml:space="preserve">I.P.C.C. CURB AND GUTTER, TYPE 3-2 </t>
  </si>
  <si>
    <t xml:space="preserve">I.P.C.C. CURB AND GUTTER, TYPE 3-4 </t>
  </si>
  <si>
    <t xml:space="preserve">I.P.C.C. CURB AND GUTTER, TYPE 3-6 </t>
  </si>
  <si>
    <t xml:space="preserve">I.P.C.C. CURB AND GUTTER, TYPE 3-8 </t>
  </si>
  <si>
    <t xml:space="preserve">I.P.C.C. CURB TYPE 2 MODIFIED </t>
  </si>
  <si>
    <t xml:space="preserve">P.C.C. MONOLITHIC MEDIAN </t>
  </si>
  <si>
    <t xml:space="preserve">P.C.C. CURB, TYPE 1-2 MODIFIED </t>
  </si>
  <si>
    <t xml:space="preserve">CURB OPENING, 2' OPENING </t>
  </si>
  <si>
    <t xml:space="preserve">CURB OPENING, 4' OPENING </t>
  </si>
  <si>
    <t xml:space="preserve">TRIANGULAR CHANNELIZING ISLANDS </t>
  </si>
  <si>
    <t xml:space="preserve">PCC SIDEWALK, 4" </t>
  </si>
  <si>
    <t xml:space="preserve">PCC SIDEWALK, 6" </t>
  </si>
  <si>
    <t xml:space="preserve">PCC SIDEWALK, 8" </t>
  </si>
  <si>
    <t xml:space="preserve">SIDEWALK SURFACE DETECTABLE WARNING SYSTEM </t>
  </si>
  <si>
    <t xml:space="preserve">CURB RAMP, TYPE 1 </t>
  </si>
  <si>
    <t xml:space="preserve">CURB RAMP, TYPE 2, 3, AND/OR 4 </t>
  </si>
  <si>
    <t xml:space="preserve">CURB RAMP, TYPE 5 </t>
  </si>
  <si>
    <t xml:space="preserve">MONUMENT </t>
  </si>
  <si>
    <t xml:space="preserve">RELOCATE MONUMENT </t>
  </si>
  <si>
    <t xml:space="preserve">RIPRAP, R-4 </t>
  </si>
  <si>
    <t xml:space="preserve">RIPRAP, R-5 </t>
  </si>
  <si>
    <t xml:space="preserve">RIPRAP, R-6 </t>
  </si>
  <si>
    <t xml:space="preserve">RIPRAP, R-7 </t>
  </si>
  <si>
    <t xml:space="preserve">RIPRAP, R-8 </t>
  </si>
  <si>
    <t xml:space="preserve">PRESACKED CONCRETE RIPRAP </t>
  </si>
  <si>
    <t xml:space="preserve">GEOTEXTILES, STABILIZATION </t>
  </si>
  <si>
    <t xml:space="preserve">GEOTEXTILES, SEPARATION </t>
  </si>
  <si>
    <t xml:space="preserve">GEOTEXTILES, RIPRAP </t>
  </si>
  <si>
    <t xml:space="preserve">PERFORATED PIPE UNDERDRAINS, 4" </t>
  </si>
  <si>
    <t xml:space="preserve">PERFORATED PIPE UNDERDRAINS, 6" </t>
  </si>
  <si>
    <t xml:space="preserve">PERFORATED PIPE UNDERDRAINS, 8" </t>
  </si>
  <si>
    <t xml:space="preserve">PERFORATED PIPE UNDERDRAINS, 12" </t>
  </si>
  <si>
    <t xml:space="preserve">PERFORATED PIPE UNDERDRAINS, 15" </t>
  </si>
  <si>
    <t xml:space="preserve">PERFORATED PIPE UNDERDRAINS, 24" </t>
  </si>
  <si>
    <t xml:space="preserve">DUCTILE IRON PIPE CLASS 51, CEMENT LINED, 16" </t>
  </si>
  <si>
    <t xml:space="preserve">ADJUST WATER SERVICES </t>
  </si>
  <si>
    <t xml:space="preserve">ADJUST WATER VALVE BOXES </t>
  </si>
  <si>
    <t xml:space="preserve">ADJUST FIRE HYDRANTS </t>
  </si>
  <si>
    <t xml:space="preserve">DUCTILE IRON PIPE CLASS 52, CEMENT LINED, 2" </t>
  </si>
  <si>
    <t xml:space="preserve">DUCTILE IRON PIPE, CLASS 52, CEMENT LINED, 3" </t>
  </si>
  <si>
    <t xml:space="preserve">DUCTILE IRON PIPE CLASS 52, CEMENT LINED, 4" </t>
  </si>
  <si>
    <t xml:space="preserve">DUCTILE IRON PIPE CLASS 52, CEMENT LINED, 6" </t>
  </si>
  <si>
    <t xml:space="preserve">DUCTILE IRON PIPE, CLASS 52, CEMENT LINED, 8" </t>
  </si>
  <si>
    <t xml:space="preserve">DUCTILE IRON PIPE, CLASS 52, CEMENT LINED, 10" </t>
  </si>
  <si>
    <t xml:space="preserve">DUCTILE IRON PIPE CLASS 52, CEMENT LINED, 12" </t>
  </si>
  <si>
    <t xml:space="preserve">DUCTILE IRON PIPE CLASS 52, CEMENT LINED, 16" </t>
  </si>
  <si>
    <t xml:space="preserve">DUCTILE IRON PIPE CLASS 52, CEMENT LINED, 18" </t>
  </si>
  <si>
    <t xml:space="preserve">DUCTILE IRON PIPE CLASS 52, CEMENT LINED, 20" </t>
  </si>
  <si>
    <t xml:space="preserve">DUCTILE IRON PIPE CLASS 52, CEMENT LINED, 24" </t>
  </si>
  <si>
    <t xml:space="preserve">DUCTILE IRON PIPE CLASS 52, CEMENT LINED, 36" </t>
  </si>
  <si>
    <t xml:space="preserve">DUCTILE IRON PIPE CLASS 55, CEMENT LINED, 8" </t>
  </si>
  <si>
    <t xml:space="preserve">DUCTILE IRON PIPE CLASS 56, CEMENT LINED, 12" </t>
  </si>
  <si>
    <t xml:space="preserve">PVC WATER MAIN, 8" </t>
  </si>
  <si>
    <t xml:space="preserve">PVC WATER MAIN, 10" </t>
  </si>
  <si>
    <t xml:space="preserve">PVC WATER MAIN, 12" </t>
  </si>
  <si>
    <t xml:space="preserve">PVC WATER MAIN, CLASS 200, 6" </t>
  </si>
  <si>
    <t xml:space="preserve">PVC WATER MAIN, CLASS 200, 8" </t>
  </si>
  <si>
    <t xml:space="preserve">PVC WATER MAIN, CLASS 200, 12" </t>
  </si>
  <si>
    <t xml:space="preserve">D.I.P. CLASS 52 CEMENT LINED 8" BOLTLESS RESTRAINED JOINTS </t>
  </si>
  <si>
    <t xml:space="preserve">H.D.P..E PIPE, 14" </t>
  </si>
  <si>
    <t xml:space="preserve">FURNISHING AND INSTALLING WATER MAINS AND FITTINGS </t>
  </si>
  <si>
    <t>FURNISHING AND INSTALLING HDPE WATER MAIN VIA  DIRECTIONAL DRILL</t>
  </si>
  <si>
    <t xml:space="preserve">FURNISHING AND INSTALLING GATE VALVE AND VALVE BOXES </t>
  </si>
  <si>
    <t xml:space="preserve">4" DI JOINT RESTRAINT FOR PVC PUSH-ON JOINT </t>
  </si>
  <si>
    <t xml:space="preserve">6" JOINT RESTRAINT FOR DI MJ JOINT </t>
  </si>
  <si>
    <t xml:space="preserve">BENDS 11 1/4 DEGREES, 6" </t>
  </si>
  <si>
    <t xml:space="preserve">BENDS 11 1/4 DEGREES, 10" </t>
  </si>
  <si>
    <t xml:space="preserve">BENDS 11 1/4 DEGREES, 12" </t>
  </si>
  <si>
    <t xml:space="preserve">BENDS 11 1/4 DEGREES, 16" </t>
  </si>
  <si>
    <t xml:space="preserve">BENDS 11 1/4 DEGREES, 18" </t>
  </si>
  <si>
    <t xml:space="preserve">BENDS 22 1/2 DEGREES, 6" </t>
  </si>
  <si>
    <t xml:space="preserve">BENDS 22 1/2 DEGREES, 8" </t>
  </si>
  <si>
    <t xml:space="preserve">BENDS 22 1/2 DEGREES, 10" </t>
  </si>
  <si>
    <t xml:space="preserve">BENDS 22 1/2 DEGREES, 12" </t>
  </si>
  <si>
    <t xml:space="preserve">BENDS 22 1/2 DEGREES, 16" </t>
  </si>
  <si>
    <t xml:space="preserve">BENDS 22 1/2 DEGREES, 24" </t>
  </si>
  <si>
    <t xml:space="preserve">BENDS 45 DEGREES, 2" </t>
  </si>
  <si>
    <t xml:space="preserve">BENDS 45 DEGREES, 4" </t>
  </si>
  <si>
    <t xml:space="preserve">BENDS 45 DEGREES, 6" </t>
  </si>
  <si>
    <t xml:space="preserve">BENDS 45 DEGREES, 8" </t>
  </si>
  <si>
    <t xml:space="preserve">BENDS 45 DEGREES, 10" </t>
  </si>
  <si>
    <t xml:space="preserve">BENDS 45 DEGREES, 12" </t>
  </si>
  <si>
    <t xml:space="preserve">BENDS 45 DEGREES, 14" </t>
  </si>
  <si>
    <t xml:space="preserve">BENDS 45 DEGREES, 16" </t>
  </si>
  <si>
    <t xml:space="preserve">BENDS 45 DEGREES, 20" </t>
  </si>
  <si>
    <t xml:space="preserve">BENDS 45 DEGREES, 24" </t>
  </si>
  <si>
    <t xml:space="preserve">BENDS 67 1/2 DEGREES, 8" </t>
  </si>
  <si>
    <t xml:space="preserve">BENDS 90 DEGREE, 2" </t>
  </si>
  <si>
    <t xml:space="preserve">BENDS 90 DEGREES, 4" </t>
  </si>
  <si>
    <t xml:space="preserve">BENDS 90 DEGREES, 6" </t>
  </si>
  <si>
    <t xml:space="preserve">BENDS 90 DEGREES, 8" </t>
  </si>
  <si>
    <t xml:space="preserve">BENDS 90 DEGREES, 10" </t>
  </si>
  <si>
    <t xml:space="preserve">BENDS 90 DEGREES, 12" </t>
  </si>
  <si>
    <t xml:space="preserve">BENDS 90 DEGREES, 16" </t>
  </si>
  <si>
    <t xml:space="preserve">BUTTERFLY VALVES, 6" </t>
  </si>
  <si>
    <t xml:space="preserve">BUTTERFLY VALVES, 8" </t>
  </si>
  <si>
    <t xml:space="preserve">BUTTERFLY VALVES, 12" </t>
  </si>
  <si>
    <t xml:space="preserve">BUTTERFLY VALVES, 16" </t>
  </si>
  <si>
    <t xml:space="preserve">BUTTERFLY VALVES, 20" </t>
  </si>
  <si>
    <t xml:space="preserve">CROSS 8"X8" </t>
  </si>
  <si>
    <t xml:space="preserve">CROSS 10"X10" </t>
  </si>
  <si>
    <t xml:space="preserve">CROSS 12"X12" </t>
  </si>
  <si>
    <t xml:space="preserve">CROSS 16"X8" </t>
  </si>
  <si>
    <t xml:space="preserve">END CAP, 8" </t>
  </si>
  <si>
    <t xml:space="preserve">END CAP, 20" </t>
  </si>
  <si>
    <t xml:space="preserve">END CAP, 24" </t>
  </si>
  <si>
    <t xml:space="preserve">END PLUG FOR BELL END PIPE, 12" </t>
  </si>
  <si>
    <t xml:space="preserve">END PLUG FOR BELL END PIPE, 16" </t>
  </si>
  <si>
    <t xml:space="preserve">END PLUG FOR BELL END PIPE, 20" </t>
  </si>
  <si>
    <t xml:space="preserve">END PLUG, 6" </t>
  </si>
  <si>
    <t xml:space="preserve">END PLUG, 16" </t>
  </si>
  <si>
    <t xml:space="preserve">GATE VALVES, 2" </t>
  </si>
  <si>
    <t xml:space="preserve">GATE VALVES, 4" </t>
  </si>
  <si>
    <t xml:space="preserve">GATE VALVES, 6" </t>
  </si>
  <si>
    <t xml:space="preserve">GATE VALVES, 8" </t>
  </si>
  <si>
    <t xml:space="preserve">GATE VALVES, 10" </t>
  </si>
  <si>
    <t xml:space="preserve">GATE VALVES, 12" </t>
  </si>
  <si>
    <t xml:space="preserve">GATE VALVES, 16" </t>
  </si>
  <si>
    <t xml:space="preserve">GATE VALVES, 20" </t>
  </si>
  <si>
    <t xml:space="preserve">GATE VALVES, 24" </t>
  </si>
  <si>
    <t xml:space="preserve">INCREASER, 4"X8" </t>
  </si>
  <si>
    <t xml:space="preserve">INCREASER, 8"X10" </t>
  </si>
  <si>
    <t xml:space="preserve">INCREASER, 10"X12" </t>
  </si>
  <si>
    <t xml:space="preserve">INCREASER, 12"X16" </t>
  </si>
  <si>
    <t xml:space="preserve">INSERTING VALVE, 12" </t>
  </si>
  <si>
    <t xml:space="preserve">M.J. 11 1/4 DEGREES BEND, 8" </t>
  </si>
  <si>
    <t xml:space="preserve">M.J. 11 1/4 DEGREES BEND, 10" </t>
  </si>
  <si>
    <t xml:space="preserve">M.J. 11 1/4 DEGREES BEND, 12" </t>
  </si>
  <si>
    <t xml:space="preserve">M.J. 11 1/4 DEGREES BEND, 16" </t>
  </si>
  <si>
    <t xml:space="preserve">M.J. 11 1/4 DEGREES BEND, 18" </t>
  </si>
  <si>
    <t xml:space="preserve">M.J. 11 1/4 DEGREES BEND, 20" </t>
  </si>
  <si>
    <t xml:space="preserve">M.J. 11 1/4 DEGREES BEND, 24" </t>
  </si>
  <si>
    <t xml:space="preserve">M.J. 22 1/2 DEGREES BEND, 4" </t>
  </si>
  <si>
    <t xml:space="preserve">M.J. 22 1/2 DEGREES BEND, 6" </t>
  </si>
  <si>
    <t xml:space="preserve">M.J. 22 1/2 DEGREES BEND, 8" </t>
  </si>
  <si>
    <t xml:space="preserve">M.J. 22 1/2 DEGREES BEND, 10" </t>
  </si>
  <si>
    <t xml:space="preserve">M.J. 22 1/2 DEGREES BEND, 12" </t>
  </si>
  <si>
    <t xml:space="preserve">M.J. 22 1/2 DEGREES BEND, 16" </t>
  </si>
  <si>
    <t xml:space="preserve">M.J. 22 1/2 DEGREES BEND, 18" </t>
  </si>
  <si>
    <t xml:space="preserve">M.J. 22 1/2 DEGREES BEND, 20" </t>
  </si>
  <si>
    <t xml:space="preserve">M.J. 45 DEGREES BEND, 3" </t>
  </si>
  <si>
    <t xml:space="preserve">M.J. 45 DEGREES BEND, 4" </t>
  </si>
  <si>
    <t xml:space="preserve">M.J. 45 DEGREES BEND, 6" </t>
  </si>
  <si>
    <t xml:space="preserve">M.J. 45 DEGREES BEND, 8" </t>
  </si>
  <si>
    <t xml:space="preserve">M.J. 45 DEGREES BEND, 10" </t>
  </si>
  <si>
    <t xml:space="preserve">M.J. 45 DEGREES BEND, 12" </t>
  </si>
  <si>
    <t xml:space="preserve">M.J. 45 DEGREES BEND, 16" </t>
  </si>
  <si>
    <t xml:space="preserve">M.J. 45 DEGREES BEND, 18" </t>
  </si>
  <si>
    <t xml:space="preserve">M.J. 45 DEGREES BEND, 20" </t>
  </si>
  <si>
    <t xml:space="preserve">M.J. 45 DEGREES BEND, 24" </t>
  </si>
  <si>
    <t xml:space="preserve">M.J. 90 DEGREES BEND, 3" </t>
  </si>
  <si>
    <t xml:space="preserve">M.J. 90 DEGREES BEND, 4" </t>
  </si>
  <si>
    <t xml:space="preserve">M.J. 90 DEGREES BEND, 8" </t>
  </si>
  <si>
    <t xml:space="preserve">M.J. 90 DEGREES BEND, 10" </t>
  </si>
  <si>
    <t xml:space="preserve">M.J. 90 DEGREES BEND, 12" </t>
  </si>
  <si>
    <t xml:space="preserve">M.J. CUTTING-IN SLEEVE, 4" </t>
  </si>
  <si>
    <t xml:space="preserve">M.J. CUTTING-IN SLEEVE, 10" </t>
  </si>
  <si>
    <t xml:space="preserve">M.J. GATE VALVE, 3" WITH C.I. BOX AND COVER </t>
  </si>
  <si>
    <t xml:space="preserve">M.J. GATE VALVE, 4" WITH C.I. BOX AND COVER </t>
  </si>
  <si>
    <t xml:space="preserve">M.J. GATE VALVE, 6" WITH C.I. BOX AND COVER </t>
  </si>
  <si>
    <t xml:space="preserve">M.J. GATE VALVE, 8" </t>
  </si>
  <si>
    <t xml:space="preserve">M.J. GATE VALVE, 8" WITH C.I. BOX AND COVER </t>
  </si>
  <si>
    <t xml:space="preserve">M.J. GATE VALVE, 10" </t>
  </si>
  <si>
    <t xml:space="preserve">M.J. GATE VALVE, 10" WITH C.I. BOX AND COVER </t>
  </si>
  <si>
    <t xml:space="preserve">M.J. GATE VALVE, 12" WITH C.I. BOX AND COVER </t>
  </si>
  <si>
    <t xml:space="preserve">M.J. INCREASER, 20"X20" </t>
  </si>
  <si>
    <t xml:space="preserve">M.J. INCREASER, 20"X24" </t>
  </si>
  <si>
    <t xml:space="preserve">M.J. PIPE CAP, 2" </t>
  </si>
  <si>
    <t xml:space="preserve">M.J. PIPE CAP, 4" </t>
  </si>
  <si>
    <t xml:space="preserve">M.J. PIPE CAP, 6" </t>
  </si>
  <si>
    <t xml:space="preserve">M.J. PIPE CAP, 8" </t>
  </si>
  <si>
    <t xml:space="preserve">M.J. PIPE CAP, 10" </t>
  </si>
  <si>
    <t xml:space="preserve">M.J. PIPE CAP, 12" </t>
  </si>
  <si>
    <t xml:space="preserve">M.J. PIPE CAP, 16" </t>
  </si>
  <si>
    <t xml:space="preserve">M.J. PIPE CAP, 18" </t>
  </si>
  <si>
    <t xml:space="preserve">M.J. PIPE CAP, 20" </t>
  </si>
  <si>
    <t xml:space="preserve">M.J. PIPE CAP, 36" </t>
  </si>
  <si>
    <t xml:space="preserve">M.J. PLUG, 4" </t>
  </si>
  <si>
    <t xml:space="preserve">M.J. PLUG, 8" </t>
  </si>
  <si>
    <t xml:space="preserve">M.J. PLUG, 12" </t>
  </si>
  <si>
    <t xml:space="preserve">M.J. REDUCER, 6" X 4" </t>
  </si>
  <si>
    <t xml:space="preserve">M.J. REDUCER, 8" X 3" </t>
  </si>
  <si>
    <t xml:space="preserve">M.J. REDUCER, 8" X 4" </t>
  </si>
  <si>
    <t xml:space="preserve">M.J. REDUCER, 8" X 6" </t>
  </si>
  <si>
    <t xml:space="preserve">M.J. REDUCER, 10" X 8" </t>
  </si>
  <si>
    <t xml:space="preserve">M.J. REDUCER, 12" X 10" </t>
  </si>
  <si>
    <t xml:space="preserve">M.J. REDUCER, 12" X 6" </t>
  </si>
  <si>
    <t xml:space="preserve">M.J. REDUCER, 12" X 8" </t>
  </si>
  <si>
    <t xml:space="preserve">M.J. REDUCER, 14" X 12" </t>
  </si>
  <si>
    <t xml:space="preserve">M.J. REDUCER, 16" X 10" </t>
  </si>
  <si>
    <t xml:space="preserve">M.J. REDUCER, 16" X 12" </t>
  </si>
  <si>
    <t xml:space="preserve">M.J. REDUCER, 20" X 12" </t>
  </si>
  <si>
    <t xml:space="preserve">M.J. REDUCER, 20" X 16" </t>
  </si>
  <si>
    <t xml:space="preserve">M.J. REDUCER, 24" X 6" </t>
  </si>
  <si>
    <t xml:space="preserve">M.J. REDUCER, 24" X 12" </t>
  </si>
  <si>
    <t xml:space="preserve">M.J. REDUCER, 24" X 16" </t>
  </si>
  <si>
    <t xml:space="preserve">M.J. REDUCER, 24" X 20" </t>
  </si>
  <si>
    <t xml:space="preserve">M.J. REDUCER, 24" X 24" </t>
  </si>
  <si>
    <t xml:space="preserve">M.J. SLEEVE, 12" </t>
  </si>
  <si>
    <t xml:space="preserve">M.J. SLEEVE, 16" </t>
  </si>
  <si>
    <t xml:space="preserve">M.J. SOLID SLEEVE, 10" </t>
  </si>
  <si>
    <t xml:space="preserve">M.J. TAP PLUG, 2" </t>
  </si>
  <si>
    <t xml:space="preserve">M.J. TEE, 8" X 3" </t>
  </si>
  <si>
    <t xml:space="preserve">M.J. TEE, 8" X 4" </t>
  </si>
  <si>
    <t xml:space="preserve">M.J. TEE, 8" X 8" X 8" </t>
  </si>
  <si>
    <t xml:space="preserve">M.J. TEE, 12" X 12" X 10" </t>
  </si>
  <si>
    <t xml:space="preserve">M.J. TEE, 12" X 12" X 8" </t>
  </si>
  <si>
    <t xml:space="preserve">M.J. TEE, 12" X 12" X 12" </t>
  </si>
  <si>
    <t xml:space="preserve">M.J. TEE, 16" X 16" X 10" </t>
  </si>
  <si>
    <t xml:space="preserve">M.J. TEE, 16" X 16" X 12" </t>
  </si>
  <si>
    <t xml:space="preserve">M.J. TEE, 16" X 16" X 16" </t>
  </si>
  <si>
    <t xml:space="preserve">M.J. TEE, 16" X 16" X 8" </t>
  </si>
  <si>
    <t xml:space="preserve">M.J. TEE, 20" X 20" X 12" </t>
  </si>
  <si>
    <t xml:space="preserve">M.J. TEE, 20" X 20" X 20" </t>
  </si>
  <si>
    <t xml:space="preserve">M.J. TEE, 24" X 24" X 12" </t>
  </si>
  <si>
    <t xml:space="preserve">M.J. TEE, 4" X 4" X 1 1/2" </t>
  </si>
  <si>
    <t xml:space="preserve">M.J. TEE, 4" X 4" X 2" </t>
  </si>
  <si>
    <t xml:space="preserve">M.J. TEE, 4" X 4" X 4" </t>
  </si>
  <si>
    <t xml:space="preserve">M.J  TEE, 6" X 6" X 6" </t>
  </si>
  <si>
    <t xml:space="preserve">M.J. TEE. 8" X 8" X 6" </t>
  </si>
  <si>
    <t xml:space="preserve">M.J. WYE, 6" X 6" X 6" </t>
  </si>
  <si>
    <t xml:space="preserve">OFFSET, 6" X 6" </t>
  </si>
  <si>
    <t xml:space="preserve">PRESSURE REDUCING VALVE </t>
  </si>
  <si>
    <t xml:space="preserve">PVC BENDS 45 DEGREES, 2" </t>
  </si>
  <si>
    <t xml:space="preserve">PVC REDUCER, 4" X 12" </t>
  </si>
  <si>
    <t xml:space="preserve">PVC SERVICE LINE, CLASS 200, 2" </t>
  </si>
  <si>
    <t xml:space="preserve">REDUCER, 10" X 6" </t>
  </si>
  <si>
    <t xml:space="preserve">RESILIENT WEDGE VALVE, 6" </t>
  </si>
  <si>
    <t xml:space="preserve">RESILIENT WEDGE VALVE, 8" </t>
  </si>
  <si>
    <t xml:space="preserve">RESILIENT WEDGE VALVE, 10" </t>
  </si>
  <si>
    <t xml:space="preserve">RESILIENT WEDGE VALVE, 12" </t>
  </si>
  <si>
    <t xml:space="preserve">RETAINER GLAND, 4" </t>
  </si>
  <si>
    <t xml:space="preserve">RETAINER GLAND, 6" </t>
  </si>
  <si>
    <t xml:space="preserve">RETAINER GLAND, 8" </t>
  </si>
  <si>
    <t xml:space="preserve">RETAINER GLAND, 10" </t>
  </si>
  <si>
    <t xml:space="preserve">RETAINER GLAND, 12" </t>
  </si>
  <si>
    <t xml:space="preserve">RETAINER GLAND, 16" </t>
  </si>
  <si>
    <t xml:space="preserve">RETAINER GLAND, 24" </t>
  </si>
  <si>
    <t xml:space="preserve">SOLID SLEEVE, 4" </t>
  </si>
  <si>
    <t xml:space="preserve">SOLID SLEEVE, 6" </t>
  </si>
  <si>
    <t xml:space="preserve">SOLID SLEEVE, 8" </t>
  </si>
  <si>
    <t xml:space="preserve">SOLID SLEEVE, 10" </t>
  </si>
  <si>
    <t xml:space="preserve">SOLID SLEEVE, 12" </t>
  </si>
  <si>
    <t xml:space="preserve">SPLIT SLEEVE, 12" </t>
  </si>
  <si>
    <t xml:space="preserve">SOLID SLEEVE, 24" </t>
  </si>
  <si>
    <t xml:space="preserve">TEE, 4"X4"X2" </t>
  </si>
  <si>
    <t xml:space="preserve">TEE, 4"X2"X4" </t>
  </si>
  <si>
    <t xml:space="preserve">TEE, 6"X6" </t>
  </si>
  <si>
    <t xml:space="preserve">TEE, 8"X6" </t>
  </si>
  <si>
    <t xml:space="preserve">TEE, 8"X8"X4" </t>
  </si>
  <si>
    <t xml:space="preserve">TEE, 10"X10" </t>
  </si>
  <si>
    <t xml:space="preserve">TEE, 10"X10"X6" </t>
  </si>
  <si>
    <t xml:space="preserve">TEE, 10"X10"X8" </t>
  </si>
  <si>
    <t xml:space="preserve">TEE, 10"X10"X4" </t>
  </si>
  <si>
    <t xml:space="preserve">TEE, 12"X12" </t>
  </si>
  <si>
    <t xml:space="preserve">TEE, 12"X4" </t>
  </si>
  <si>
    <t xml:space="preserve">TEE, 12"X6" </t>
  </si>
  <si>
    <t xml:space="preserve">TEE, 16" X6" </t>
  </si>
  <si>
    <t xml:space="preserve">TEE, 16"X8" </t>
  </si>
  <si>
    <t xml:space="preserve">TEE, 16"X12" </t>
  </si>
  <si>
    <t xml:space="preserve">TBD </t>
  </si>
  <si>
    <t xml:space="preserve">TEE, 12"X12"X8" </t>
  </si>
  <si>
    <t xml:space="preserve">TEE, 16"X16"X6" </t>
  </si>
  <si>
    <t xml:space="preserve">TEE, 16"X16"X8" </t>
  </si>
  <si>
    <t xml:space="preserve">TEE, 16"X16"X12" </t>
  </si>
  <si>
    <t xml:space="preserve">TEE, 16"X16"X16" </t>
  </si>
  <si>
    <t xml:space="preserve">TEE, 20"X20"X20" </t>
  </si>
  <si>
    <t xml:space="preserve">TEE, 24"X24"X16" </t>
  </si>
  <si>
    <t xml:space="preserve">TEE, 24"X24"X24" </t>
  </si>
  <si>
    <t xml:space="preserve">TRANSITION COUPLING, 8" </t>
  </si>
  <si>
    <t xml:space="preserve">BORE 12" STEEL PIPE CASING </t>
  </si>
  <si>
    <t xml:space="preserve">BORE 16" STEEL PIPE CASING </t>
  </si>
  <si>
    <t xml:space="preserve">BORE 18" STEEL PIPE CASING </t>
  </si>
  <si>
    <t xml:space="preserve">BORE 20" STEEL PIPE CASING </t>
  </si>
  <si>
    <t xml:space="preserve">BORE 24" STEEL PIPE CASING </t>
  </si>
  <si>
    <t xml:space="preserve">BORE 28" STEEL PIPE CASING </t>
  </si>
  <si>
    <t xml:space="preserve">BORE 30" STEEL PIPE CASING </t>
  </si>
  <si>
    <t xml:space="preserve">BORE 36" STEEL PIPE CASING </t>
  </si>
  <si>
    <t xml:space="preserve">BORE 42" STEEL PIPE CASING </t>
  </si>
  <si>
    <t xml:space="preserve">BORE 48" STEEL PIPE CASING </t>
  </si>
  <si>
    <t xml:space="preserve">GALVANIZED STEEL PIPE SERVICE LINE, SCHEDULE 40, 2" </t>
  </si>
  <si>
    <t xml:space="preserve">INSTALL STEEL PIPE CASING, 12" </t>
  </si>
  <si>
    <t xml:space="preserve">INSTALLING STEEL PIPE, 20" </t>
  </si>
  <si>
    <t xml:space="preserve">INSTALLING STEEL PIPE, 24" </t>
  </si>
  <si>
    <t xml:space="preserve">PLACE 16" STEEL PIPE CASING </t>
  </si>
  <si>
    <t xml:space="preserve">PLACE 18" STEEL PIPE CASING </t>
  </si>
  <si>
    <t xml:space="preserve">PLACE 20" STEEL PIPE CASING </t>
  </si>
  <si>
    <t xml:space="preserve">PLACE 24" STEEL PIPE CASING </t>
  </si>
  <si>
    <t xml:space="preserve">PLACE 30" STEEL PIPE CASING </t>
  </si>
  <si>
    <t xml:space="preserve">PLACE 42" STEEL PIPE CASING </t>
  </si>
  <si>
    <t xml:space="preserve">STEEL CASING PIPE, 4" </t>
  </si>
  <si>
    <t xml:space="preserve">STEEL CASING PIPE, 6" </t>
  </si>
  <si>
    <t xml:space="preserve">STEEL CASING PIPE, 8" </t>
  </si>
  <si>
    <t xml:space="preserve">STEEL CASING PIPE, 10" </t>
  </si>
  <si>
    <t xml:space="preserve">STEEL CASING PIPE, 12" </t>
  </si>
  <si>
    <t xml:space="preserve">STEEL CASING PIPE, 16" </t>
  </si>
  <si>
    <t xml:space="preserve">STEEL CASING PIPE, 16", SANITARY SEWER </t>
  </si>
  <si>
    <t xml:space="preserve">STEEL CASING PIPE, 18" </t>
  </si>
  <si>
    <t xml:space="preserve">STEEL CASING PIPE, 20" </t>
  </si>
  <si>
    <t xml:space="preserve">STEEL CASING PIPE, 24" </t>
  </si>
  <si>
    <t xml:space="preserve">STEEL CASING PIPE, 24", SANITARY SEWER </t>
  </si>
  <si>
    <t xml:space="preserve">STEEL CASING PIPE, 26" </t>
  </si>
  <si>
    <t xml:space="preserve">STEEL CASING PIPE, 28" </t>
  </si>
  <si>
    <t xml:space="preserve">STEEL CASING PIPE, 30" </t>
  </si>
  <si>
    <t xml:space="preserve">STEEL CASING PIPE, 32" </t>
  </si>
  <si>
    <t xml:space="preserve">STEEL CASING PIPE, 36" </t>
  </si>
  <si>
    <t xml:space="preserve">STEEL CASING PIPE, 48" </t>
  </si>
  <si>
    <t xml:space="preserve">STEEL CASING PIPE, 60" </t>
  </si>
  <si>
    <t xml:space="preserve">STEEL CASING PIPE, 54" </t>
  </si>
  <si>
    <t xml:space="preserve">STEEL PIPE, SPECIAL, SCHEDULE 40, 2" </t>
  </si>
  <si>
    <t xml:space="preserve">STEEL PIPE GATE VALVE, 4" WITH C.J. BOX &amp; COVER </t>
  </si>
  <si>
    <t xml:space="preserve">STEEL PIPE, SPECIAL, SCHEDULE 40, 4" </t>
  </si>
  <si>
    <t xml:space="preserve">STEEL PIPE, SPECIAL, SCHEDULE 40, 6" </t>
  </si>
  <si>
    <t xml:space="preserve">STEEL SPIRAL RIB PIPE, 15" </t>
  </si>
  <si>
    <t xml:space="preserve">STEEL SPIRAL RIB PIPE, 18" </t>
  </si>
  <si>
    <t xml:space="preserve">STEEL SPIRAL RIB PIPE, 20" X 16" </t>
  </si>
  <si>
    <t xml:space="preserve">STEEL SPIRAL RIB PIPE, 24" </t>
  </si>
  <si>
    <t xml:space="preserve">STEEL SPIRAL RIB PIPE, 33" X 26" </t>
  </si>
  <si>
    <t xml:space="preserve">STEEL SPIRAL RIB PIPE, 42" </t>
  </si>
  <si>
    <t xml:space="preserve">STEEL SPIRAL RIB PIPE, 60" X 46" </t>
  </si>
  <si>
    <t xml:space="preserve">STEEL SPIRAL RIB PIPE, 72" </t>
  </si>
  <si>
    <t xml:space="preserve">3/4 POLYETHYLENE SERVICE LINE, CLASS 160 </t>
  </si>
  <si>
    <t xml:space="preserve">1" POLYETHYLENE SERVICE LINE, CLASS 160 </t>
  </si>
  <si>
    <t xml:space="preserve">2" POLYETHYLENE SERVICE LINE, CLASS 160 </t>
  </si>
  <si>
    <t xml:space="preserve">3" POLYETHYLENE SERVICE LINE, CLASS 160 </t>
  </si>
  <si>
    <t xml:space="preserve">4" POLYETHYLENE SERVICE LINE, CLASS 160 </t>
  </si>
  <si>
    <t xml:space="preserve">3/4" CURB STOP, WITH C.I. COVER, 18"X36" </t>
  </si>
  <si>
    <t xml:space="preserve">CONCRETE METER BOX WITH C.I. COVER, 18"X36" </t>
  </si>
  <si>
    <t xml:space="preserve">CORPORATION STOPS, 3/4" </t>
  </si>
  <si>
    <t xml:space="preserve">CORPORATION STOPS, 1" </t>
  </si>
  <si>
    <t xml:space="preserve">CORPORATION STOPS, 1 1/4" </t>
  </si>
  <si>
    <t xml:space="preserve">CORPORATION STOPS, 1 1/2" </t>
  </si>
  <si>
    <t xml:space="preserve">CORPORATION STOPS, 2" </t>
  </si>
  <si>
    <t xml:space="preserve">CURB STOPS, 3/4"X3/4" </t>
  </si>
  <si>
    <t xml:space="preserve">CURB STOPS, 1 1/2"X1 1/2" </t>
  </si>
  <si>
    <t xml:space="preserve">CURB STOPS, 1"X1" </t>
  </si>
  <si>
    <t xml:space="preserve">CURB STOPS, 2"X2" </t>
  </si>
  <si>
    <t xml:space="preserve">TYPE K COPPER SERVICE, 3/4" </t>
  </si>
  <si>
    <t xml:space="preserve">PVC SERVICE LINE, CLASS 200, 1" </t>
  </si>
  <si>
    <t xml:space="preserve">PVC SERVICE LINE, CLASS 200, 1 1/2" </t>
  </si>
  <si>
    <t xml:space="preserve">PVC SERVICE LINE, COUPLING, 1" </t>
  </si>
  <si>
    <t xml:space="preserve">TYPE K COPPER SERVICE, 1" </t>
  </si>
  <si>
    <t xml:space="preserve">TYPE K COPPER SERVICE, 1 1/4" </t>
  </si>
  <si>
    <t xml:space="preserve">TYPE K COPPER SERVICE, 1 1/2" </t>
  </si>
  <si>
    <t xml:space="preserve">TYPE K COPPER SERVICE, 2" </t>
  </si>
  <si>
    <t xml:space="preserve">TYPE K COPPER SERVICE, 3/4" W/2" STEEL CASING </t>
  </si>
  <si>
    <t xml:space="preserve">TYPE K COPPER SERVICE, 2" W/4" STEEL CASING </t>
  </si>
  <si>
    <t xml:space="preserve">FIRE HYDRANT EXTENSION, 6" </t>
  </si>
  <si>
    <t xml:space="preserve">FIRE HYDRANT EXTENSION, 12" </t>
  </si>
  <si>
    <t xml:space="preserve">FIRE HYDRANT REMOVAL </t>
  </si>
  <si>
    <t xml:space="preserve">FIRE HYDRANTS </t>
  </si>
  <si>
    <t xml:space="preserve">HYDRANT TEE, 6"X6" </t>
  </si>
  <si>
    <t xml:space="preserve">HYDRANT TEE, 8"X6" </t>
  </si>
  <si>
    <t xml:space="preserve">HYDRANT TEE, 10"X6" </t>
  </si>
  <si>
    <t xml:space="preserve">HYDRANT TEE, 12"X6" </t>
  </si>
  <si>
    <t xml:space="preserve">HYDRANT TEE, 16"X6" </t>
  </si>
  <si>
    <t xml:space="preserve">HYDRANT TEE, 20"X6" </t>
  </si>
  <si>
    <t xml:space="preserve">HYDRANT TEE, 24"X6" </t>
  </si>
  <si>
    <t xml:space="preserve">CURB BOX </t>
  </si>
  <si>
    <t xml:space="preserve">RELOCATING CURB BOX </t>
  </si>
  <si>
    <t xml:space="preserve">SLIDING TYPE CURB BOX </t>
  </si>
  <si>
    <t xml:space="preserve">VALVE BOX EXTENSION </t>
  </si>
  <si>
    <t xml:space="preserve">VALVE BOX, 3 PC </t>
  </si>
  <si>
    <t xml:space="preserve">TAPPING SLEEVE AND VALVE, 6"X6" </t>
  </si>
  <si>
    <t xml:space="preserve">TAPPING SLEEVE AND VALVE, 8"X6" </t>
  </si>
  <si>
    <t xml:space="preserve">TAPPING SLEEVE AND VALVE, 8"X8" </t>
  </si>
  <si>
    <t xml:space="preserve">TAPPING SLEEVE AND VALVE, 8"X12" </t>
  </si>
  <si>
    <t xml:space="preserve">TAPPING SLEEVE AND VALVE, 10"X10" </t>
  </si>
  <si>
    <t xml:space="preserve">TAPPING SLEEVE AND VALVE, 10"X6" </t>
  </si>
  <si>
    <t xml:space="preserve">TAPPING SLEEVE AND VALVE, 10"X8" </t>
  </si>
  <si>
    <t xml:space="preserve">TAPPING SLEEVE AND VALVE, 10"X12" </t>
  </si>
  <si>
    <t xml:space="preserve">TAPPING SLEEVE AND VALVE, 12"X12" </t>
  </si>
  <si>
    <t xml:space="preserve">TAPPING SLEEVE AND VALVE, 12"X16" </t>
  </si>
  <si>
    <t xml:space="preserve">TAPPING SLEEVE AND VALVE, 16"X6" </t>
  </si>
  <si>
    <t xml:space="preserve">TAPPING SLEEVE AND VALVE, 16"X16" </t>
  </si>
  <si>
    <t xml:space="preserve">TAPPING SLEEVE AND VALVE, 20"X20" </t>
  </si>
  <si>
    <t xml:space="preserve">TAPPING SLEEVE AND VALVE, 24"X16" </t>
  </si>
  <si>
    <t xml:space="preserve">AIR RELEASE VALVE AND ASSEMBLY </t>
  </si>
  <si>
    <t xml:space="preserve">ANTI-SEEP COLLAR </t>
  </si>
  <si>
    <t xml:space="preserve">BASIN RISER </t>
  </si>
  <si>
    <t xml:space="preserve">BLOW OFF ASSEMBLY </t>
  </si>
  <si>
    <t xml:space="preserve">BYPASS PUMPING OPERATION </t>
  </si>
  <si>
    <t xml:space="preserve">DEWATERING RISER </t>
  </si>
  <si>
    <t xml:space="preserve">DISINFECTION TAP </t>
  </si>
  <si>
    <t xml:space="preserve">METER AND METER YOKE, 1"X1" </t>
  </si>
  <si>
    <t xml:space="preserve">METER YOKE, 3/4"X5/8" </t>
  </si>
  <si>
    <t xml:space="preserve">MICRO-TUNNELING </t>
  </si>
  <si>
    <t xml:space="preserve">PVC METER BOX WITH C.I. COVER, 18"X24" </t>
  </si>
  <si>
    <t xml:space="preserve">RELOCATING WATER METER </t>
  </si>
  <si>
    <t xml:space="preserve">ADJUST SANITARY SEWER LATERALS </t>
  </si>
  <si>
    <t xml:space="preserve">SANITARY SEWER SYSTEM </t>
  </si>
  <si>
    <t xml:space="preserve">SANITARY AND WATER FACILITY </t>
  </si>
  <si>
    <t xml:space="preserve">SEWER FORCE MAIN AIR RELEASE VALVE AND ASSMEBLY, 2" </t>
  </si>
  <si>
    <t xml:space="preserve">ADJUST/RELOCATE FORCE MAIN </t>
  </si>
  <si>
    <t xml:space="preserve">SANITARY FORCE MAIN AND ACCESSORIES </t>
  </si>
  <si>
    <t xml:space="preserve">INSTALLING SANITARY SEWER, PVC 4" </t>
  </si>
  <si>
    <t xml:space="preserve">INSTALLING SANITARY SEWER, PVC, 6" </t>
  </si>
  <si>
    <t xml:space="preserve">INSTALLING SANITARY SEWER, PVC, 8" </t>
  </si>
  <si>
    <t xml:space="preserve">INSTALLING SANITARY SEWER, PVC, 10" </t>
  </si>
  <si>
    <t xml:space="preserve">INSTALLING SANITARY SEWER, PVC, 12" </t>
  </si>
  <si>
    <t xml:space="preserve">INSTALLING SANITARY SEWER, PVC, 15" </t>
  </si>
  <si>
    <t xml:space="preserve">INSTALLING SANITARY SEWER, PVC, 18" </t>
  </si>
  <si>
    <t xml:space="preserve">INSTALLING SANITARY SEWER, PVC, 21" </t>
  </si>
  <si>
    <t xml:space="preserve">INSTALLING SANITARY SEWER, PVC, 24" </t>
  </si>
  <si>
    <t xml:space="preserve">INSTALLING SANITARY SEWER, DIP, 4" </t>
  </si>
  <si>
    <t xml:space="preserve">INSTALLING SANITARY SEWER, DIP, 6" </t>
  </si>
  <si>
    <t xml:space="preserve">INSTALLING SANITARY SEWER, DIP, 8" </t>
  </si>
  <si>
    <t>INSTALLING SANITARY SEWER, DIP, 8" W/ BOLTLESS RESTRAINEDJOINTS</t>
  </si>
  <si>
    <t xml:space="preserve">INSTALLING SANITARY SEWER, DIP, 10" </t>
  </si>
  <si>
    <t xml:space="preserve">INSTALLING SANITARY SEWER, DIP, 12" </t>
  </si>
  <si>
    <t xml:space="preserve">INSTALLING SANITARY SEWER, DIP, 16" </t>
  </si>
  <si>
    <t xml:space="preserve">INSTALLING SANITARY SEWER, DIP, 18" </t>
  </si>
  <si>
    <t xml:space="preserve">INSTALLING SANITARY SEWER, DIP, 24" </t>
  </si>
  <si>
    <t>INSTALLING SANITARY SEWER, DIP, 24" W/BOLTLESS RESTRAINEDJOINTS</t>
  </si>
  <si>
    <t xml:space="preserve">INSTALLING SANITARY SEWER, DIP, 30" </t>
  </si>
  <si>
    <t xml:space="preserve">INSTALLING SANITARY SEWER, DIP, 42" </t>
  </si>
  <si>
    <t xml:space="preserve">INSTALLING SANITARY SEWER, RCP, 24" </t>
  </si>
  <si>
    <t xml:space="preserve">INSTALLING SANITARY SEWER, RCP, 30" </t>
  </si>
  <si>
    <t xml:space="preserve">INSTALLING SANITARY SEWER (FORCE MAIN), PVC, 1 1/2" </t>
  </si>
  <si>
    <t xml:space="preserve">INSTALLING SANITARY SEWER (FORCE MAIN), PVC, 2" </t>
  </si>
  <si>
    <t xml:space="preserve">INSTALLING SANITARY SEWER (FORCE MAIN), PVC, 2 1/2" </t>
  </si>
  <si>
    <t xml:space="preserve">INSTALLING SANITARY SEWER (FORCE MAIN), PVC, 3" </t>
  </si>
  <si>
    <t xml:space="preserve">INSTALLING SANITARY SEWER (FORCE MAIN), PVC, 4" </t>
  </si>
  <si>
    <t xml:space="preserve">INSTALLING SANITARY SEWER (FORCE MAIN), PVC, 6" </t>
  </si>
  <si>
    <t xml:space="preserve">INSTALLING SANITARY SEWER (FORCE MAIN), PVC, 8" </t>
  </si>
  <si>
    <t xml:space="preserve">INSTALLING SANITARY SEWER (FORCE MAIN), DIP, 4" </t>
  </si>
  <si>
    <t xml:space="preserve">INSTALLING SANITARY SEWER (FORCE MAIN), DIP, 6" </t>
  </si>
  <si>
    <t xml:space="preserve">INSTALLING SANITARY SEWER (FORCE MAIN), DIP, 8" </t>
  </si>
  <si>
    <t xml:space="preserve">INSTALLING SANITARY SEWER (FORCE MAIN), DIP, 10" </t>
  </si>
  <si>
    <t xml:space="preserve">INSTALLING SANITARY SEWER (FORCE MAIN), DIP, 12" </t>
  </si>
  <si>
    <t xml:space="preserve">INSTALLING SANITARY SEWER (FORCE MAIN), DIP, 24" </t>
  </si>
  <si>
    <t xml:space="preserve">INSTALLING SANITARY SEWER (FORCE MAIN), DIP, 30" </t>
  </si>
  <si>
    <t xml:space="preserve">INSTALLING SANITARY SEWER (FORCE MAIN) BY BORING, PE, 2" </t>
  </si>
  <si>
    <t xml:space="preserve">INSTALLING SANITARY SEWER (FORCE MAIN) BY BORING, PE, 4" </t>
  </si>
  <si>
    <t xml:space="preserve">INSTALLING SANITARY SEWER (FORCE MAIN) BY BORING, PE, 6" </t>
  </si>
  <si>
    <t xml:space="preserve">INSTALLING SANITARY SEWER (FORCE MAIN) BY BORING, PE, 10" </t>
  </si>
  <si>
    <t xml:space="preserve">INSTALLING SANITARY SEWER (FORCE MAIN), HDPE, 8" </t>
  </si>
  <si>
    <t xml:space="preserve">GALVANIZED STEEL BEAM GUARDRAIL (WOOD POST) </t>
  </si>
  <si>
    <t xml:space="preserve">GUARDRAIL TO BRIDGE GUARDRAIL TRANSITION </t>
  </si>
  <si>
    <t xml:space="preserve">BRIDGE GUARDRAIL </t>
  </si>
  <si>
    <t xml:space="preserve">STEEL RAIL ELEMENT, STRAIGHT </t>
  </si>
  <si>
    <t xml:space="preserve">STEEL RAIL ELEMENT, CURVED </t>
  </si>
  <si>
    <t xml:space="preserve">GALVANIZED STEEL POSTS </t>
  </si>
  <si>
    <t xml:space="preserve">SHORT WOOD BREAKAWAY POST, TREATED </t>
  </si>
  <si>
    <t xml:space="preserve">TREATED WOOD BLOCK </t>
  </si>
  <si>
    <t xml:space="preserve">TERMINAL CONNECTOR, BRIDGE AND BARRIER </t>
  </si>
  <si>
    <t xml:space="preserve">GALVANIZED RAIL ELEMENT, THRIE BEAM </t>
  </si>
  <si>
    <t xml:space="preserve">GALVANIZED TRANSITION SECTION, THRIE BEAM </t>
  </si>
  <si>
    <t xml:space="preserve">GALVANIZED STEEL POST, THRIE BEAM </t>
  </si>
  <si>
    <t xml:space="preserve">GALVANIZED STEEL BRACKET, THRIE BEAM </t>
  </si>
  <si>
    <t xml:space="preserve">BRIDGE RAIL RETROFIT, TYPE 1 </t>
  </si>
  <si>
    <t xml:space="preserve">BRIDGE RAIL RETROFIT, TYPE 2 </t>
  </si>
  <si>
    <t xml:space="preserve">BRIDGE RAIL RETROFIT, TYPE 3 </t>
  </si>
  <si>
    <t xml:space="preserve">GALVANIZED RAIL ELEMENT </t>
  </si>
  <si>
    <t xml:space="preserve">GALVANIZED STEEL POST, 7' </t>
  </si>
  <si>
    <t xml:space="preserve">GALVANIZED STEEL POST, 8' </t>
  </si>
  <si>
    <t xml:space="preserve">REFLECTORIZED WASHERS </t>
  </si>
  <si>
    <t xml:space="preserve">GALVANIZED STEEL BEAM GUARDRAIL, TYPE 1-31 </t>
  </si>
  <si>
    <t xml:space="preserve">GALVANIZED STEEL BEAM GUARDRAIL, TYPE 2-31 </t>
  </si>
  <si>
    <t xml:space="preserve">GALVANIZED STEEL BEAM GUARDRAIL, TYPE 3-31 </t>
  </si>
  <si>
    <t xml:space="preserve">GUARDRAIL OVER CULVERTS, TYPE 1-31 </t>
  </si>
  <si>
    <t xml:space="preserve">GUARDRAIL OVER CULVERTS, TYPE 2-31 </t>
  </si>
  <si>
    <t xml:space="preserve">GUARDRAIL OVER CULVERTS, TYPE 3-31 </t>
  </si>
  <si>
    <t xml:space="preserve">TREATED WOOD GUARDRAIL POST </t>
  </si>
  <si>
    <t xml:space="preserve">CURVED GUARDRAIL SECTION </t>
  </si>
  <si>
    <t xml:space="preserve">BRIDGE RAIL RETROFIT, TYPE 4 </t>
  </si>
  <si>
    <t xml:space="preserve">RELOCATING GUARDRAIL </t>
  </si>
  <si>
    <t xml:space="preserve">GUARDRAIL MOUNTED RAILING </t>
  </si>
  <si>
    <t>REMOVE AND RESET GALVANIZED STEEL POST AND OFFSET BLOCK</t>
  </si>
  <si>
    <t xml:space="preserve">OFFSET BLOCKS </t>
  </si>
  <si>
    <t xml:space="preserve">GALVANIZED FUSION BONDED POLYESTER COATED GUARDRAIL </t>
  </si>
  <si>
    <t xml:space="preserve">GUARDRAIL END TREATMENT, TYPE 1-31, TEST LEVEL 2 </t>
  </si>
  <si>
    <t xml:space="preserve">GUARDRAIL END TREATMENT, TYPE 1-31, TEST LEVEL 3 </t>
  </si>
  <si>
    <t xml:space="preserve">GUARDRAIL END TREATMENT, TYPE 2-31, TEST LEVEL 2 </t>
  </si>
  <si>
    <t xml:space="preserve">GUARDRAIL END TREATMENT, TYPE 2-31, TEST LEVEL 3 </t>
  </si>
  <si>
    <t xml:space="preserve">GUARDRAIL END TREATMENT, TYPE 3-31 </t>
  </si>
  <si>
    <t xml:space="preserve">GUARDRAIL END TREATMENT, TYPE 4-27 </t>
  </si>
  <si>
    <t xml:space="preserve">END ANCHORAGE 31 </t>
  </si>
  <si>
    <t xml:space="preserve">ENTRANCE SPECIAL END ANCHORAGE </t>
  </si>
  <si>
    <t xml:space="preserve">BURIED END SECTION </t>
  </si>
  <si>
    <t xml:space="preserve">GUARDRAIL TO BARRIER CONNECTION (EXIT TYPE 31) </t>
  </si>
  <si>
    <t xml:space="preserve">GUARDRAIL TO BARRIER CONNECTION, APPROACH TYPE 1-31 </t>
  </si>
  <si>
    <t xml:space="preserve">GUARDRAIL TO BARRIER CONNECTION, APPROACH TYPE 2-31 </t>
  </si>
  <si>
    <t xml:space="preserve">GUARDRAIL TO BARRIER CONNECTION, APPROACH TYPE 3-31 </t>
  </si>
  <si>
    <t xml:space="preserve">HIGH TENSION CABLE BARRIER </t>
  </si>
  <si>
    <t xml:space="preserve">HIGH TENSION CABLE BARRIER END TERMINAL </t>
  </si>
  <si>
    <t xml:space="preserve">P.C.C. SAFETY BARRIER, PERMANENT, SINGLE FACE, 32" </t>
  </si>
  <si>
    <t xml:space="preserve">P.C.C. SAFETY BARRIER, PERMANENT, DOUBLE FACE, 32" </t>
  </si>
  <si>
    <t xml:space="preserve">P.C.C. SAFETY BARRIER, PERMANENT, SINGLE FACE, 42" </t>
  </si>
  <si>
    <t xml:space="preserve">P.C.C. SAFETY BARRIER, PERMANENT, DOUBLE FACE, 42" </t>
  </si>
  <si>
    <t>P.C.C. SAFETY BARRIER, PERMANENT, DOUBLE FACE, BIFURCATED</t>
  </si>
  <si>
    <t xml:space="preserve">PERMANENT IMPACT ATTENUATOR, TYPE 1 </t>
  </si>
  <si>
    <t xml:space="preserve">PERMANENT IMPACT ATTENUATOR, TYPE 2 </t>
  </si>
  <si>
    <t xml:space="preserve">PERMANENT IMPACT ATTENUATOR, TYPE 3 </t>
  </si>
  <si>
    <t xml:space="preserve">PERMANENT IMPACT ATTENUATOR, TYPE 4 </t>
  </si>
  <si>
    <t xml:space="preserve">PERMANENT IMPACT ATTENUATOR, TYPE 5 </t>
  </si>
  <si>
    <t xml:space="preserve">PERMANENT IMPACT ATTENUATOR, TYPE 6 </t>
  </si>
  <si>
    <t xml:space="preserve">BULLNOSE END TREATMENT </t>
  </si>
  <si>
    <t xml:space="preserve">CHAIN LINK FENCE </t>
  </si>
  <si>
    <t xml:space="preserve">RIGHT-OF-WAY FENCE </t>
  </si>
  <si>
    <t xml:space="preserve">WOOD POST AND RAIL FENCE </t>
  </si>
  <si>
    <t xml:space="preserve">VINYL POST AND RAIL FENCE </t>
  </si>
  <si>
    <t xml:space="preserve">WOOD VERTICAL SLAT FENCE </t>
  </si>
  <si>
    <t xml:space="preserve">DECORATIVE FENCE </t>
  </si>
  <si>
    <t xml:space="preserve">TEMPORARY CONSTRUCTION FENCE </t>
  </si>
  <si>
    <t xml:space="preserve">CHAIN LINK FENCE GATE </t>
  </si>
  <si>
    <t xml:space="preserve">RIGHT-OF-WAY FENCE GATE </t>
  </si>
  <si>
    <t xml:space="preserve">FENCE REPAIR </t>
  </si>
  <si>
    <t xml:space="preserve">GATE REPAIR </t>
  </si>
  <si>
    <t xml:space="preserve">FENCE RELOCATION </t>
  </si>
  <si>
    <t xml:space="preserve">GATE RELOCATION </t>
  </si>
  <si>
    <t xml:space="preserve">RUMBLE STRIPS, FULL LANE WIDTH </t>
  </si>
  <si>
    <t xml:space="preserve">BIKE-FRIENDLY RUMBLE STRIPS, BITUMINOUS PAVEMENT </t>
  </si>
  <si>
    <t xml:space="preserve">BIKE-FREINDLY RUMBLE STRIPS, CONCRETE </t>
  </si>
  <si>
    <t xml:space="preserve">RUMBLE STRIPS, BITUMINOUS PAVEMENT, SHALLOW DEPTH </t>
  </si>
  <si>
    <t xml:space="preserve">RUMBLE STRIPS, CONCRETE, SHALLOW DEPTH </t>
  </si>
  <si>
    <t xml:space="preserve">RUMBLE STRIPS, BITUMINOUS PAVEMENT </t>
  </si>
  <si>
    <t xml:space="preserve">RUMBLE STRIPS, CONCRETE </t>
  </si>
  <si>
    <t xml:space="preserve">RUMBLE STRIPS, CENTER LINE, BITUMINOUS PAVEMENT </t>
  </si>
  <si>
    <t xml:space="preserve">RUMBLE STRIPS, CENTER LINE, CONCRETE </t>
  </si>
  <si>
    <t>PAVEMENT MILLING, BITUMINOUS CONCRETEPAVEMENT</t>
  </si>
  <si>
    <t>PAVEMENT MILLING, BITUMINOUS CONCRETEPAVEMENT, TAPER CUT</t>
  </si>
  <si>
    <t>PAVEMENT MILLING, BITUMINOUS CONCRETEPAVEMENT, VARIABLE DEPTH</t>
  </si>
  <si>
    <t>PAVEMENT MILLING, PORTLAND CEMENT CONCRETE PAVEMENT</t>
  </si>
  <si>
    <t xml:space="preserve">SAW CUTTING, BITUMINOUS CONCRETE </t>
  </si>
  <si>
    <t xml:space="preserve">SAW CUTTING, CONCRETE, FULL DEPTH </t>
  </si>
  <si>
    <t xml:space="preserve">SAW CUTTING, CONCRETE, VARIABLE DEPTH </t>
  </si>
  <si>
    <t xml:space="preserve">SAW CUTTING, GREATER THAN 18" IN DEPTH </t>
  </si>
  <si>
    <t xml:space="preserve">BUTT JOINTS </t>
  </si>
  <si>
    <t xml:space="preserve">INITIAL EXPENSE/DE-MOBILIZATION </t>
  </si>
  <si>
    <t xml:space="preserve">MAINTENANCE OF TRAFFIC </t>
  </si>
  <si>
    <t>EADY</t>
  </si>
  <si>
    <t xml:space="preserve">ARROW PANELS TYPE B </t>
  </si>
  <si>
    <t xml:space="preserve">ARROW PANELS TYPE C </t>
  </si>
  <si>
    <t xml:space="preserve">FURNISH AND MAINTAIN PORTABLE CHANGEABLE MESSAGE SIGN </t>
  </si>
  <si>
    <t xml:space="preserve">FURNISH AND MAINTAIN PORTABLE LIGHT ASSEMBLY (FLOOD LIGHTS) </t>
  </si>
  <si>
    <t xml:space="preserve">PLASTIC DRUMS </t>
  </si>
  <si>
    <t xml:space="preserve">TRAFFIC OFFICERS </t>
  </si>
  <si>
    <t xml:space="preserve">FURNISH AND INSTALL TEMPORARY PCC SAFETY BARRIER, UNPINNED </t>
  </si>
  <si>
    <t>FURNISH AND INSTALL TEMPORARY PCC SAFETY BARRIER, PINNED IN HOT-MIX</t>
  </si>
  <si>
    <t>FURNISH AND INSTALL TEMPORARY PCC SAFETY BARRIER, PINNED IN CONCRETE</t>
  </si>
  <si>
    <t xml:space="preserve">RELOCATE TEMP PCC SAFTEY BARRIER, PIN/HM </t>
  </si>
  <si>
    <t xml:space="preserve">RELOCATE TEMPORARY PCC SAFETY BARRIER, PINNED IN HOT-MIX </t>
  </si>
  <si>
    <t xml:space="preserve">RELOCATE TEMPORARY PCC SAFETY BARRIER, PINNED IN CONCRETE </t>
  </si>
  <si>
    <t xml:space="preserve">REMOVE TEMPORARY PCC SAFETY BARRIER, UNPINNED </t>
  </si>
  <si>
    <t xml:space="preserve">REMOVE TEMPORARY PCC SAFETY BARRIER, PINNED IN HOT-MIX </t>
  </si>
  <si>
    <t xml:space="preserve">REMOVE TEMPORARY PCC SAFETY BARRIER, PINNED IN CONCRETE </t>
  </si>
  <si>
    <t xml:space="preserve">REFLECTOR PANELS </t>
  </si>
  <si>
    <t xml:space="preserve">GLARE SCREEN  </t>
  </si>
  <si>
    <t xml:space="preserve">FURNISH AND MAINTAIN TRUCK MOUNTED ATTENUATOR, TYPE I </t>
  </si>
  <si>
    <t xml:space="preserve">FURNISH AND MAINTAIN TRUCK MOUNTED ATTENUATOR, TYPE II </t>
  </si>
  <si>
    <t xml:space="preserve">INSTALL TEMPORARY IMPACT ATTENUATOR </t>
  </si>
  <si>
    <t>FURNISH TEMPORARY IMPACT ATTENUATOR - GATING, NON-REDIRECTIVE, TEST-LEVEL 2</t>
  </si>
  <si>
    <t>FURNISH TEMPORARY IMPACT ATTENUATOR, GATING, NON- REDIRECTIVE, TEST LEVEL 3</t>
  </si>
  <si>
    <t>FURNISH TEMPORARY IMPACT ATTENUATOR - NON-GATINGREDIRECTIVE, TEST LEVEL 2</t>
  </si>
  <si>
    <t>FURNISH TEMPORARY IMPACT ATTENUATOR - NON-GATING,REDIRECTIVE, TEST LEVEL 3</t>
  </si>
  <si>
    <t xml:space="preserve">RELOCATE TEMPORARY IMPACT ATTENUATOR </t>
  </si>
  <si>
    <t xml:space="preserve">FURNISH SAND CRASH CUSHION ARRAY </t>
  </si>
  <si>
    <t xml:space="preserve">INSTALL SAND CRASH CUSHION ARRAY </t>
  </si>
  <si>
    <t xml:space="preserve">RELOCATE SAND CRASH CUSHION ARRAY </t>
  </si>
  <si>
    <t xml:space="preserve">TEMPORARY WARNING SIGNS AND PLAQUES </t>
  </si>
  <si>
    <t xml:space="preserve">FLAGGER, NEW CASTLE COUNTY STATE </t>
  </si>
  <si>
    <t xml:space="preserve">FLAGGER, NEW CASTLE COUNTY, HEAVY CONSTUCTION, STATE </t>
  </si>
  <si>
    <t xml:space="preserve">FLAGGER, KENT COUNTY, HEAVY CONSTRUCTION, STATE </t>
  </si>
  <si>
    <t xml:space="preserve">FLAGGER, SUSSEX COUNTY, HEAVY CONSTRUCTION, STATE </t>
  </si>
  <si>
    <t xml:space="preserve">FLAGGER, NEW CASTLE COUNTY, FEDERAL </t>
  </si>
  <si>
    <t xml:space="preserve">FLAGGER, KENT COUNTY, FEDERAL </t>
  </si>
  <si>
    <t xml:space="preserve">FLAGGER, SUSSEX COUNTY, FEDERAL </t>
  </si>
  <si>
    <t xml:space="preserve">FLAGGER, NEW CASTLE COUNTY, HEAVY CONSTRUCTION, FEDERAL </t>
  </si>
  <si>
    <t xml:space="preserve">FLAGGER, KENT COUNTY, HEAVY CONSTRUCTION, FEDERAL </t>
  </si>
  <si>
    <t xml:space="preserve">FLAGGER, SUSSEX COUNTY, HEAVY CONSTRUCTION, FEDERAL </t>
  </si>
  <si>
    <t xml:space="preserve">FLAGGER, NEW CASTLE COUNTY, FEDERAL, OVERTIME </t>
  </si>
  <si>
    <t xml:space="preserve">FLAGGER, SUSSEX COUNTY, FEDERAL, OVERTIME </t>
  </si>
  <si>
    <t>FLAGGER, NEW CASTLE COUNTY, HEAVY CONSTRUCTION, STATE,OVERTIME</t>
  </si>
  <si>
    <t xml:space="preserve">FLAGGER, KENT COUNTY, HEAVY CONSTRUCTION, STATE, OVERTIME </t>
  </si>
  <si>
    <t xml:space="preserve">FLAGGER, SUSSEX COUNTY, HEAVY CONSTRUCTION, STATE, OVERTIME </t>
  </si>
  <si>
    <t>FLAGGER, NEW CASTLE COUNTY, HEAVY CONSTRUCTION, FEDERAL, OVERTIME</t>
  </si>
  <si>
    <t xml:space="preserve">FLAGGER, KENT COUNTY, HEAVY CONSTRUCTION, FEDERAL, OVERTIME </t>
  </si>
  <si>
    <t>FLAGGER, SUSSEX COUNTY, HEAVY CONSTRUCTION, FEDERAL,OVERTIME</t>
  </si>
  <si>
    <t>LFDY</t>
  </si>
  <si>
    <t xml:space="preserve">TEMPORARY BARRICADES, TYPE III </t>
  </si>
  <si>
    <t xml:space="preserve">PAINTING OF WHITE OR YELLOW, SYMBOL/LEGEND </t>
  </si>
  <si>
    <t>PERMANENT PAVEMENT STRIPING, SYMBOL/LEGEND, ALKYD-THERMOPLASTIC</t>
  </si>
  <si>
    <t xml:space="preserve">TEMPORARY MARKINGS, PAINT, 4" </t>
  </si>
  <si>
    <t xml:space="preserve">TEMPORARY MARKINGS, PAINT, SYMBOL/LEGEND </t>
  </si>
  <si>
    <t xml:space="preserve">PERMANENT PAVEMENT STRIPING, ALKYD-THERMOPLASTIC, 5" </t>
  </si>
  <si>
    <t xml:space="preserve">PERMANENT PAVEMENT STRIPING, ALKYD-THERMOPLASTIC, 12" </t>
  </si>
  <si>
    <t xml:space="preserve">RETROREFLECTIVE PREFORMED PATTERNED MARKINGS, 12" </t>
  </si>
  <si>
    <t xml:space="preserve">BLACKOUT TAPE, 6" </t>
  </si>
  <si>
    <t xml:space="preserve">TEMPORARY MARKINGS, TAPE, 4" </t>
  </si>
  <si>
    <t xml:space="preserve">TEMPORARY MARKINGS, TAPE, WORDS/SYMBOLS </t>
  </si>
  <si>
    <t xml:space="preserve">BLACKOUT TAPE, 8" </t>
  </si>
  <si>
    <t>RETROREFLECTIVE PREFORMED PATTERENED MARKINGS,SYMBOL/LEGEND</t>
  </si>
  <si>
    <t>PERMANENT PAVEMENT STRIPING, EPOXY RESIN PAINT, WHITE/YELLOW, 5"</t>
  </si>
  <si>
    <t>PREFORMED RETROREFLECTIVE THERMOPLASTIC MARKINGS,  BIKE SYMBOL</t>
  </si>
  <si>
    <t>PREFORMED RETROREFLECTIVE THERMOPLASTIC MARKINGS, PEDESTRIAN SYMBOL</t>
  </si>
  <si>
    <t>PREFORMED RETROREFLECTIVE THERMOPLASTIC MARKINGS, HANDICAP SYMBOL</t>
  </si>
  <si>
    <t xml:space="preserve">PERMANENT PAVEMENT STRIPING, EPOXY RESIN PAINT, BLACK, 3"` </t>
  </si>
  <si>
    <t xml:space="preserve">RETROREFLECTIVE PREFORMED PATTERENED MARKINGS, 5" </t>
  </si>
  <si>
    <t xml:space="preserve">RETROREFLECTIVE PREFORMED PATTERNED MARKINGS, 10" </t>
  </si>
  <si>
    <t xml:space="preserve">RETROREFLECTIVE PREFORMED PATTERNED MARKINGS, 8" </t>
  </si>
  <si>
    <t xml:space="preserve">RETROREFLECTIVE PREFORMED PATTERNED MARKINGS, 13" </t>
  </si>
  <si>
    <t xml:space="preserve">PERMANENT PAVEMENT STRIPING, EPOXY RESIN PAINT, BLACK, 9" </t>
  </si>
  <si>
    <t xml:space="preserve">PERMANENT PAVEMENT STRIPING, EPOXY, BLACK, 14" </t>
  </si>
  <si>
    <t xml:space="preserve">PAINTING OF WHITE OR YELLOW, 5" LINE </t>
  </si>
  <si>
    <t xml:space="preserve">RAISED/RECESSED PAVEMENT MARKER </t>
  </si>
  <si>
    <t xml:space="preserve">REPLACEMENT OF RAISED/RECESSED PAVEMENT MARKER LENS </t>
  </si>
  <si>
    <t xml:space="preserve">REMOVAL OF RAISED/RECESSED PAVEMENT MARKER LENS </t>
  </si>
  <si>
    <t xml:space="preserve">REMOVAL OF RAISED/RECESSED PAVEMENT MARKER HOUSING </t>
  </si>
  <si>
    <t xml:space="preserve">REMOVAL OF PAVEMENT STRIPING </t>
  </si>
  <si>
    <t xml:space="preserve">REMOVAL OF PAVEMENT MARKING TAPE </t>
  </si>
  <si>
    <t>SUPPLY OF FLAT SHEET ALUMINUM SIGN PANEL, TYPE IV, RETROREFLECTIVE SHEETING</t>
  </si>
  <si>
    <t>SUPPLY OF FLAT SHEET ALUMINUM SIGN PANEL, TYPE IX,RETROREFLECTIVE SHEETING</t>
  </si>
  <si>
    <t>SUPPLY OF FLAT SHEET ALUMINUM SIGN PANEL, TYPE XI,RETROREFLECTIVE SHEETING</t>
  </si>
  <si>
    <t>SUPPLY OF EXTRUDED  ALUMINUM SIGN PANEL, TYPE IV,RETROREFLECTIVE SHEETING</t>
  </si>
  <si>
    <t>SUPPLY OF EXTRUDED ALUMINUM SIGN PANEL, TYPE IX,RETROREFECTIVE SHEETING</t>
  </si>
  <si>
    <t>SUPPLY OF EXTRUDED ALUMINUM SIGN PANEL, TYPE XI,RETROREFLECTIVE SHEETING</t>
  </si>
  <si>
    <t xml:space="preserve">GALVANIZED STEEL SIGN POST ONLY, 9'X2" </t>
  </si>
  <si>
    <t xml:space="preserve">GALVANIZED STEEL SIGN POST ONLY, 10'X2" </t>
  </si>
  <si>
    <t xml:space="preserve">GALVANIZED STEEL SIGN POST ONLY, 11'X2" </t>
  </si>
  <si>
    <t xml:space="preserve">GALVANIZED STEEL SIGN POST ONLY, 12'X2" </t>
  </si>
  <si>
    <t xml:space="preserve">GALVANIZED BASEPOST SECTION ONLY, 36"X2.25" </t>
  </si>
  <si>
    <t xml:space="preserve">GALVANIZED BASEPOST SECTION ONLY, 18"X2.25" </t>
  </si>
  <si>
    <t xml:space="preserve">UNC CORNER BOLT, GRADE 5, .3125" COMPLETE WITH NUT </t>
  </si>
  <si>
    <t>GALVANIZED TELESCOPING STEEL SIGN POSTS, 9'X2", COMPLETEW/BASEPOSTS &amp; HARDWARE</t>
  </si>
  <si>
    <t>GALVANIZED TELESCOPING STEEL SIGN POSTS, 10'X2", COMPLETEW/ BASEPOSTS &amp; HARDWARE</t>
  </si>
  <si>
    <t>GALVANIZED TELESCOPING STEEL SIGN POSTS, 11'X2", COMPLETEW/ BASEPOSTS &amp; HARDWARE</t>
  </si>
  <si>
    <t>GALVANIZED TELESCOPING STEEL SIGN POSTS, 12'X2", COMPLETEW/ BASEPOSTS &amp; HARDWARE</t>
  </si>
  <si>
    <t xml:space="preserve">WOODEN SIGN POSTS, 4" X 4" </t>
  </si>
  <si>
    <t xml:space="preserve">WOODEN SIGN POSTS, 4" X 6" </t>
  </si>
  <si>
    <t xml:space="preserve">WOODEN SIGN POSTS, 6" X 6" </t>
  </si>
  <si>
    <t xml:space="preserve">WOODEN SIGN POSTS, 6" X 8" </t>
  </si>
  <si>
    <t>INSTALLATION OF 4" DIAMETER HOLE, LESS THAN OR EQUAL TO 6"DEPTH</t>
  </si>
  <si>
    <t xml:space="preserve">INSTALLATION OF 4" DIAMETER HOLE, GREATER THAN 6" DEPTH </t>
  </si>
  <si>
    <t>INSTALLATION OR REMOVAL OF TRAFFIC SIGN(S) ON SINGLE SIGNPOST</t>
  </si>
  <si>
    <t>INSTALLATION OR REMOVAL OF TRAFFIC SIGN(S) ON MULTIPLE SIGNPOSTS</t>
  </si>
  <si>
    <t xml:space="preserve">REMOVAL OF GROUND MOUNTED WOOD POST </t>
  </si>
  <si>
    <t xml:space="preserve">REINFORCED CONCRETE MASONRY SIGN FOUNDATION, W-6 </t>
  </si>
  <si>
    <t xml:space="preserve">REINFORCED CONCRETE MASONRY SIGN FOUNDATION, W-8 </t>
  </si>
  <si>
    <t xml:space="preserve">REINFORCED CONCRETE MASONRY SIGN FOUNDATION, W-10 </t>
  </si>
  <si>
    <t xml:space="preserve">REINFORCED CONCRETE MASONRY SIGN FOUNDATION, W-12 </t>
  </si>
  <si>
    <t xml:space="preserve">REINFORCED CONCRETE MASONRY SIGN FOUNDATION, W-14 </t>
  </si>
  <si>
    <t xml:space="preserve">REINFORCED CONCRETE MASONRY SIGN FOUNDATION, W-18 </t>
  </si>
  <si>
    <t xml:space="preserve">SUPPLY OF BREAKAWAY I-BEAM SIGN POSTS, W-4 </t>
  </si>
  <si>
    <t xml:space="preserve">SUPPLY OF BREAKAWAY I-BEAM SIGN POSTS, W-6 </t>
  </si>
  <si>
    <t xml:space="preserve">SUPPLY OF BREAKAWAY I-BEAM SIGN POSTS, W-8 </t>
  </si>
  <si>
    <t xml:space="preserve">SUPPLY OF BREAKAWAY I-BEAM SIGN POSTS, W-10 </t>
  </si>
  <si>
    <t xml:space="preserve">SUPPLY OF BREAKAWAY I-BEAM SIGN POSTS, W-12 </t>
  </si>
  <si>
    <t xml:space="preserve">SUPPLY OF BREAKAWAY I-BEAM SIGN POSTS, W-14 </t>
  </si>
  <si>
    <t xml:space="preserve">SUPPLY OF BREAKAWAY I-BEAM SIGN POSTS, W-18 </t>
  </si>
  <si>
    <t xml:space="preserve">SUPPLY &amp; INSTALLATION OF BOLT KIT FOR BREAKAWAY COUPLING </t>
  </si>
  <si>
    <t xml:space="preserve">SUPPLY &amp; INSTALL OF HINGE PLATE FOR BREAKAWAY COUPLING </t>
  </si>
  <si>
    <t xml:space="preserve">SUPPLY &amp; INSTALLATION OF BREAKAWAY COUPLING SYSTEM </t>
  </si>
  <si>
    <t xml:space="preserve">INSTALLATION OF BREAKAWAY I-BEAM SIGN POSTS </t>
  </si>
  <si>
    <t xml:space="preserve">REMOVAL OF BREAKAWAY I-BEAM SIGN POSTS </t>
  </si>
  <si>
    <t xml:space="preserve">INSTALL SIGN PANEL ON BREAKAWAY I-BEAM SIGN SUPPORT </t>
  </si>
  <si>
    <t xml:space="preserve">REMOVE SIGN PANEL ON BREAKAWAY I-BEAM SIGN SUPPORT </t>
  </si>
  <si>
    <t xml:space="preserve">SUPPLY OF BARRIER MOUNTED SIGN SUPPORT, 4" POST </t>
  </si>
  <si>
    <t xml:space="preserve">SUPPLY OF BARRIER MOUNTED SIGN SUPPORT, 2" POST </t>
  </si>
  <si>
    <t xml:space="preserve">INSTALLATION OF BARRIER MOUNTED SIGN SUPPORT </t>
  </si>
  <si>
    <t xml:space="preserve">REMOVAL OF BARRIER MOUNTED SIGN SUPPORT </t>
  </si>
  <si>
    <t xml:space="preserve">INSTALLATION OF SIGN ON BARRIER MOUNTED SIGN SUPPORT </t>
  </si>
  <si>
    <t xml:space="preserve">REMOVAL OF SIGN ON BARRIER MOUNTED SIGN SUPPORT </t>
  </si>
  <si>
    <t xml:space="preserve">INSTALL SIGN PANEL OVERLAY </t>
  </si>
  <si>
    <t xml:space="preserve">INSTALLLATION OF SIGN ON/OVER HIGHWAY STRUCTURE </t>
  </si>
  <si>
    <t xml:space="preserve">REPOSITION EXISTING SIGN ON OVERHEAD STRUCTURE </t>
  </si>
  <si>
    <t xml:space="preserve">SUPPLY OF OVERHEAD I-BEAM, W-6 </t>
  </si>
  <si>
    <t xml:space="preserve">INSTALLATION OF OVERHEAD I-BEAM </t>
  </si>
  <si>
    <t xml:space="preserve">RELOCATION OF OVERHEAD I-BEAM </t>
  </si>
  <si>
    <t xml:space="preserve">CUTTING OF OVERHEAD I-BEAM </t>
  </si>
  <si>
    <t xml:space="preserve">REMOVAL OF OVERHEAD I-BEAM </t>
  </si>
  <si>
    <t xml:space="preserve">REMOVAL OF SIGN ON/OVER HIGHWAY STRUCTURE </t>
  </si>
  <si>
    <t xml:space="preserve">INSTALLATION OF SIGN ON SPAN WIRE OR MAST ARM </t>
  </si>
  <si>
    <t xml:space="preserve">REPOSITION SIGN ON SPAN WIRE OR MAST ARM </t>
  </si>
  <si>
    <t xml:space="preserve">REMOVAL OF SIGN ON SPAN WIRE OR MAST ARM </t>
  </si>
  <si>
    <t xml:space="preserve">BARRIER MOUNTED DELINEATOR </t>
  </si>
  <si>
    <t xml:space="preserve">POST MOUNTED DELINEATORS </t>
  </si>
  <si>
    <t xml:space="preserve">FLEXIBLE DELINEATOR, PERMANENT </t>
  </si>
  <si>
    <t xml:space="preserve">TUBULAR MARKERS </t>
  </si>
  <si>
    <t xml:space="preserve">PERMANENT WOOD BARRICADE </t>
  </si>
  <si>
    <t xml:space="preserve">CONDUIT JUNCTION WELL, TYPE 1, 20"X20" PRECAST CONCRETE </t>
  </si>
  <si>
    <t>CONDUIT JUNCTION WELL, TYPE 4, 20"X42 1/2" PRECASTCONCRETE</t>
  </si>
  <si>
    <t xml:space="preserve">CONDUIT JUNCTION WELL, TYPE 5, 24"X16" PRECAST CONCRETE </t>
  </si>
  <si>
    <t>CONDUIT JUNCTION WELL, TYPE 7, 36"X60" PRECASTPOLYMER CONCRETE</t>
  </si>
  <si>
    <t xml:space="preserve">CONDUIT JUNCTION WELL, TYPE 11, PRECAST/POLYMER LID-FRAME </t>
  </si>
  <si>
    <t>CONDUIT JUNCTION WELL, TYPE 14, PRECAST CONCRETE/POLYMERLID-FRAME</t>
  </si>
  <si>
    <t>CONDUIT JUNCTION WELL, TYPE 15, PRECAST CONCRETE/ POLYMER LID-FRAME</t>
  </si>
  <si>
    <t xml:space="preserve">ADJUST OR REPAIR EXISTING CONDUIT JUNCTION WELL </t>
  </si>
  <si>
    <t xml:space="preserve">RELOCATION OF EXISTING JUNCTION WELL </t>
  </si>
  <si>
    <t xml:space="preserve">REMOVAL OF EXISTING JUNCTION WELL </t>
  </si>
  <si>
    <t xml:space="preserve">FURNISH &amp; INSTALL FRAME AND LID FOR JUNCTION WELL, TYPE 1 </t>
  </si>
  <si>
    <t>FURNISH &amp; INSTALL FRAME AND LID FOR JUNCTION WELL,TYPE 4</t>
  </si>
  <si>
    <t xml:space="preserve">FURNISH &amp; INSTALL FRAME AND LID FOR JUNCTION WELL, TYPE 5 </t>
  </si>
  <si>
    <t>FURNISH &amp; INSTALL PRECAST POLYMER COVER FOR JUNCTION WELL, TYPE 6</t>
  </si>
  <si>
    <t>FURNISH &amp; INSTALL PRECAST POLYMER COVER FOR JUNCTION WELL,TYPE 7</t>
  </si>
  <si>
    <t>FURNISH &amp; INSTALL PRECAST POLYMER COVER FOR JUNCTION WELL,TYPE 8</t>
  </si>
  <si>
    <t>FURNISH &amp; INSTALL PRECAST POLYMER COVER FOR JUNCTION WELL,TYPE 9</t>
  </si>
  <si>
    <t>FURNISH &amp; INSTALL PRECAST POLYMER COVER FOR JUNCTION WELL,TYPE 10</t>
  </si>
  <si>
    <t>FURNISH &amp; INSTALL PRECAST POLYMER COVER  FOR JUNCTION WELL,TYPE 11</t>
  </si>
  <si>
    <t xml:space="preserve">FURNISH &amp; INSTALL FRAME AND LID FOR JUNCTION WELL, TYPE 14 </t>
  </si>
  <si>
    <t xml:space="preserve">FURNISH &amp; INSTALL FRAME AND LID FOR JUNCTION WELL, TYPE 15 </t>
  </si>
  <si>
    <t>FURNISH &amp; INSTALL UP TO 3" FLEXIBLE METALLIC-LIQUID TIGHT CONDUIT</t>
  </si>
  <si>
    <t xml:space="preserve">FURNISH &amp; INSTALL UP TO 4" SCEDULE 80 HDPE CONDUIT (BORE) </t>
  </si>
  <si>
    <t>FURNISH &amp; INSTALL UP TO 4" SCHEDULE 80 PVC CONDUIT (OPEN CUT)</t>
  </si>
  <si>
    <t>FURNISH &amp; INSTALL UP TO 4" SCHEDULE 80 PVC CONDUIT(TRENCH)</t>
  </si>
  <si>
    <t xml:space="preserve">FURNISH AND INSTALL UP TO 4" GALVANIZED STEEL CONDUIT (BORE) </t>
  </si>
  <si>
    <t>FURNISH AND INSTALL UP TO 4" GALVANIZED STEEL CONDUIT (OPEN CUT)</t>
  </si>
  <si>
    <t>FURISH &amp; INSTALL UP TO 4" GALVANIZED STEEL CONDUIT(ON STRUCTURE)</t>
  </si>
  <si>
    <t xml:space="preserve">FURISH &amp; INSTALL UP TO 4" NONMETALLIC POLE RISER SHIELD </t>
  </si>
  <si>
    <t xml:space="preserve">REMOVAL OF CONDUIT FROM WOOD POLE </t>
  </si>
  <si>
    <t>FURNISH &amp; INSTALL 1-CONDUCTOR #4/0 AWG STRANDED COPPER,TYPE USE-2</t>
  </si>
  <si>
    <t>FURINSH &amp; INSTALL 1-CONDUCTOR # 3/0 AWG STRANDED COPPER,TYPE USE-2</t>
  </si>
  <si>
    <t>FURISH &amp; INSTALL 1-CONDUCTOR #2/0 AWG STRANDED COPPER,TYPE USE-2</t>
  </si>
  <si>
    <t>FURNISH &amp; INSTALL 1-CONDUCTOR #1/0 AWG STRANDED COPPER,TYPE USE-2</t>
  </si>
  <si>
    <t>FURNISH &amp; INSTALL 1-CONDUCTOR #1 AWG STRNDED COPPER,TYPE USE-2</t>
  </si>
  <si>
    <t>FURNISH &amp; INSTALL 1-CONDUCTOR #2 AWG STRANDED COPPER,TYPE USE-2</t>
  </si>
  <si>
    <t>FURNISH &amp; INSTALL 1-CONDUCTOR #4 AWG STRANDED COPPER,TYPE USE-2</t>
  </si>
  <si>
    <t>FURNISH &amp; INSTALL 1-CONDUCTOR #6 STRANDED COPPER, TYPE USE-2</t>
  </si>
  <si>
    <t>FURNISH &amp; INSTALL 1-CONDUCTOR #8 STRANDED COPPER, TYPE USE-2</t>
  </si>
  <si>
    <t>FURNISH &amp; INSTALL 1-CONDUCTOR #10 STRNDED COPPER, TYPE USE-2</t>
  </si>
  <si>
    <t>FURNISH &amp; INSTALL 1-CONDUCTOR #10 AWG STRANDED COPPER,TYPE THWN OR THHN</t>
  </si>
  <si>
    <t>FURNISH &amp; INSTALL 1-CONDUCTOR #12 AWG STRANDED COPPER,TYPE THWN OR THHN</t>
  </si>
  <si>
    <t>FURNISH &amp; INSTALL 1-CONDUCTOR #14 AWG STRANDED COPPER,TYPE THWN OR THHN</t>
  </si>
  <si>
    <t xml:space="preserve">FURNISH &amp; INSTALL STRANDED COPPER GROUND WIRE, 1/#4/0 AWG </t>
  </si>
  <si>
    <t xml:space="preserve">FURNISH &amp; INSTALL STRANDED COPPER GROUND WIRE, 1/#2/0 AWG </t>
  </si>
  <si>
    <t>FURNISH &amp; INSTALL STRANDED INSULATED COPPER GROUND WIRE, 1/#1/0 AWG</t>
  </si>
  <si>
    <t>FURNISH &amp; INSTALL STRANDED INSULATED COPPER GROUND WIRE, 1/#2 AWG</t>
  </si>
  <si>
    <t>FURNISH &amp; INSTALL STRANDED INSULATED COPPER GROUND WIRE, 1/#4 AWG</t>
  </si>
  <si>
    <t>FURNISH &amp; INSTALL STRANDED INSULATED COPPER GROUND WIRE,1/#6 AWG</t>
  </si>
  <si>
    <t>FURNISH &amp; INSTALL STRANDED INSULATED COPPER GROUND WIRE,1/#8 AWG</t>
  </si>
  <si>
    <t>FURNISH &amp; INSTALL STRANDED INSULATED COPPER GROUND WIRE,1/#10 AWG</t>
  </si>
  <si>
    <t xml:space="preserve">FURNISH &amp; INSTALL STRANDED COPPER GROUND WIRE, 1/#12 AWG </t>
  </si>
  <si>
    <t xml:space="preserve">FURNISH &amp; INSTALL #12 AWG THWN SOLID COPPER </t>
  </si>
  <si>
    <t xml:space="preserve">FURNISH &amp; INSTALL #2 AWG BARE SOLID COPPER </t>
  </si>
  <si>
    <t>FURNISH &amp; INSTALL 4-CONDUCTOR #18 AWG SHIELDED OPTICOM CABLE</t>
  </si>
  <si>
    <t xml:space="preserve">FURNISH &amp; INSTALL 1-CONDUCTOR #14 AWG STRANDED COPPER </t>
  </si>
  <si>
    <t xml:space="preserve">FURNISH &amp; INSTALL 1-CONDUCTOR #14 AWG SHIELDED CABLE </t>
  </si>
  <si>
    <t xml:space="preserve">FURNISH &amp; INSTALL BARE STRANDED COPPER GROUND WIRE </t>
  </si>
  <si>
    <t xml:space="preserve">FURNISH &amp; INSTALL #8/2 WIRE UF W/GROUND </t>
  </si>
  <si>
    <t xml:space="preserve">FURNISH &amp; INSTALL #8/3 WIRE UF W/GROUND </t>
  </si>
  <si>
    <t xml:space="preserve">FURNISH &amp; INSTALL #6 TRIPLEX ALUMINUM SERVICE CABLE </t>
  </si>
  <si>
    <t xml:space="preserve">FURNISH &amp; INSTALL 14/4 TRAFFIC CONTROL CABLE </t>
  </si>
  <si>
    <t xml:space="preserve">FURISH &amp; INSTALL 14/9 TRAFFIC CONTROL CABLE </t>
  </si>
  <si>
    <t xml:space="preserve">FURISH &amp; INSTALL 14/16 TRAFFIC CONTROL CABLE </t>
  </si>
  <si>
    <t xml:space="preserve">REMOVAL OF CABLE FROM CONDUIT OR TRAFFIC /LIGHTING POLE </t>
  </si>
  <si>
    <t xml:space="preserve">BONDING &amp; GROUTING EXISTING JUNCTION WELL </t>
  </si>
  <si>
    <t xml:space="preserve">FURNISH &amp; INSTALL GROUND ROD </t>
  </si>
  <si>
    <t xml:space="preserve">POLE BASE, TYPE 3 </t>
  </si>
  <si>
    <t xml:space="preserve">POLE BASE, TYPE 3A </t>
  </si>
  <si>
    <t xml:space="preserve">POLE BASE, TYPE 3B </t>
  </si>
  <si>
    <t xml:space="preserve">POLE BASE, TYPE 3C </t>
  </si>
  <si>
    <t xml:space="preserve">POLE BASE, TYPE 4 </t>
  </si>
  <si>
    <t xml:space="preserve">POLE BASE, TYPE 6 </t>
  </si>
  <si>
    <t xml:space="preserve">POLE BASE EXTENSION </t>
  </si>
  <si>
    <t xml:space="preserve">SHEETING FOR POLE BASE </t>
  </si>
  <si>
    <t xml:space="preserve">CABINET BASE TYPE F </t>
  </si>
  <si>
    <t xml:space="preserve">CABINET BASE TYPE M </t>
  </si>
  <si>
    <t xml:space="preserve">CABINET BASE TYPE P </t>
  </si>
  <si>
    <t xml:space="preserve">CABINET BASE TYPE R </t>
  </si>
  <si>
    <t>INSTALLATION OF STEEL POLE (EQUAL TO OR GREATER  THAN 17 FEET AND LESS THAN 40 FEET)</t>
  </si>
  <si>
    <t>INSTALLATION OF STEEL POLE (EQUAL TO OR GREATER THAN 40 FEET)</t>
  </si>
  <si>
    <t xml:space="preserve">INSTALLATION OF PEDESTAL POLE </t>
  </si>
  <si>
    <t>REMOVE STEEL POLE (EQUAL TO OR GREATER THAN 17 FEET AND LESS THAN 40 FEET)</t>
  </si>
  <si>
    <t xml:space="preserve">REMOVE STEEL POLE (EQUAL TO OR GREATER THAN 40 FEET) </t>
  </si>
  <si>
    <t xml:space="preserve">REMOVE PEDESTAL POLE </t>
  </si>
  <si>
    <t>INSTALLATION OF STEEL MAST ARM POLE WITH SINGLE OR TWIN MASTARMS UP TO 70'</t>
  </si>
  <si>
    <t xml:space="preserve">FURNISH &amp; INSTALL 8" LED SIGNAL HEAD SECTION, RIGID MOUNT </t>
  </si>
  <si>
    <t xml:space="preserve">FURNISH &amp; INSTALL 12" LED SIGNAL HEAD SECTION, RIGID MOUNT </t>
  </si>
  <si>
    <t xml:space="preserve">FURNISH &amp; INSTALL 8" LED SIGNAL HEAD SECTION, SPAN MOUNT </t>
  </si>
  <si>
    <t xml:space="preserve">FURNISH &amp; INSTALL 12" LED SIGN HEAD SECTION, SPAN MOUNT </t>
  </si>
  <si>
    <t>FURNISH &amp; INSTALL 8" LED TRAFFIC SIGNAL HEAD INDICATION MODULE</t>
  </si>
  <si>
    <t>FURNISH &amp; INSTALL 12" LED TRAFFIC SIGNAL HEAD INDICATION MODULE</t>
  </si>
  <si>
    <t xml:space="preserve">FURNISH &amp; INSTALL SIGNAL HEAD BACKPLATE </t>
  </si>
  <si>
    <t xml:space="preserve">FURNISH &amp; INSTALL 16" LED COUNTDOWN PEDESTRIAN SIGNAL </t>
  </si>
  <si>
    <t>FURNISH &amp; INSTALL 16" LED PEDESTRIAN SIGNAL HEAD INDICATION MODULE</t>
  </si>
  <si>
    <t xml:space="preserve">FURNISH &amp; INSTALL PEDESTRIAN PUSHBUTTON WITH SIGN </t>
  </si>
  <si>
    <t xml:space="preserve">REALIGN OR SLIDE EXISTING SIGNAL HEAD  </t>
  </si>
  <si>
    <t xml:space="preserve">FURNISH &amp; INSTALL SPAN WIRES, 7/16" </t>
  </si>
  <si>
    <t xml:space="preserve">FURNISH &amp; INSTALL SPAN WIRES, 1/4" </t>
  </si>
  <si>
    <t xml:space="preserve">FURNISH &amp; INSTALL DEAD END MESSENGER WIRE ATTACHMENT </t>
  </si>
  <si>
    <t xml:space="preserve">FURISH &amp; INSTALL INTERMEDIATE MESSENGER WIRE ATTACHMENT </t>
  </si>
  <si>
    <t>FURISH &amp; INSTALL ANGULAR INTERMEDIATE MESSENGER WIRE ATTACHMENT</t>
  </si>
  <si>
    <t xml:space="preserve">ADJUSTMENT OF SPAN OR MESSENGER WIRE </t>
  </si>
  <si>
    <t xml:space="preserve">RELOCATION OF MESSENGER ATTACHMENT </t>
  </si>
  <si>
    <t xml:space="preserve">TRANSFER OF EXISTING SPAN OR MESSENGER ATTACHMENT </t>
  </si>
  <si>
    <t xml:space="preserve">REMOVAL OF MESSENGER WIRE, CABLE AND HARDWARE </t>
  </si>
  <si>
    <t xml:space="preserve">FURNISH &amp; INSTALL WOOD POLE </t>
  </si>
  <si>
    <t xml:space="preserve">CUTTING OF WOOD POLE </t>
  </si>
  <si>
    <t xml:space="preserve">REMOVAL OF WOOD POLE </t>
  </si>
  <si>
    <t xml:space="preserve">FURNISH &amp; INSTALL DOWN GUY AND ANCHOR </t>
  </si>
  <si>
    <t xml:space="preserve">FURNISH AND INSTALL OVERHEAD GUY </t>
  </si>
  <si>
    <t xml:space="preserve">RELOCATION OF DOWN GUY AND ANCHOR </t>
  </si>
  <si>
    <t xml:space="preserve">RELOCATION OF OVERHEAD GUY </t>
  </si>
  <si>
    <t xml:space="preserve">REMOVAL OF DOWN GUY AND ANCHOR </t>
  </si>
  <si>
    <t xml:space="preserve">REMOVAL OF OVERHEAD GUY </t>
  </si>
  <si>
    <t xml:space="preserve">FURNISH &amp; INSTALL WEATHERHEAD, UP TO 3", ON STEEL POLE </t>
  </si>
  <si>
    <t xml:space="preserve">ELECTRIC SERVICE ON WOOD POLE </t>
  </si>
  <si>
    <t xml:space="preserve">ELECTRIC SERVICE ON METAL POLE </t>
  </si>
  <si>
    <t xml:space="preserve">ELECTRIC SERVICE ON PEDESTAL </t>
  </si>
  <si>
    <t xml:space="preserve">ELECTRIC SERVICE ON PEDESTAL WITH SERVICE RISER </t>
  </si>
  <si>
    <t xml:space="preserve">REMOVAL OF ELECTRIC SERVICE ON WOOD OR METAL POLE </t>
  </si>
  <si>
    <t>FURNISH &amp; INSTALL EMBEDDED METERED SERVICE PEDESTAL(100 AMP)</t>
  </si>
  <si>
    <t>FURNISH &amp; INSTALL ELECTRICAL UTILITY SERVICE EQUIPMENT120/240</t>
  </si>
  <si>
    <t xml:space="preserve">ELECTRICAL TESTING </t>
  </si>
  <si>
    <t xml:space="preserve">FURNISH &amp; INSTALL OPTICOM EMERGENCY PREEMPTION DETECTOR </t>
  </si>
  <si>
    <t>FURNISH &amp; INSTALL LOOP WIRE 1-CONDUCTOR #14 AWG ENCASEDIN 1/4" FLEXIBLE TUBING IN A LOOP SAWCUT</t>
  </si>
  <si>
    <t>FURNISH &amp; INSTALL A 1-1/2 INCH GALVANIZED RIGID METAL CONDUIT DETECTOR SLEEVE WITH LOOP WIRE</t>
  </si>
  <si>
    <t xml:space="preserve">INSTALL OR REMOVAL OF POLE OR POST MOUNTED CABINET </t>
  </si>
  <si>
    <t xml:space="preserve">INSTALL OR REMOVAL OF BASE OR PAD MOUNTED CABINET </t>
  </si>
  <si>
    <t xml:space="preserve">LIGHTING CONTROL CABINET - 200 A, 277/480V </t>
  </si>
  <si>
    <t>LIGHTING CONTROL AND DISTRIBUTION ENCLOSURE(120/240;100 AMP)</t>
  </si>
  <si>
    <t xml:space="preserve">LIGHTING CONTROL CABINET - 60A </t>
  </si>
  <si>
    <t xml:space="preserve">LIGHTING CONTROL CABINET - 100A </t>
  </si>
  <si>
    <t xml:space="preserve">LIGHTING CONTROL CABINET - 200A, 240/480V </t>
  </si>
  <si>
    <t xml:space="preserve">LUMINAIRE (HPS), 70 WATTS </t>
  </si>
  <si>
    <t xml:space="preserve">LUMINAIRE (HPS), 100 WATTS </t>
  </si>
  <si>
    <t xml:space="preserve">LUMINAIRE (HPS), 150 WATTS </t>
  </si>
  <si>
    <t xml:space="preserve">LUMINAIRE (HPS), 250 WATTS </t>
  </si>
  <si>
    <t xml:space="preserve">LUMINAIRE (HPS), 400 WATTS </t>
  </si>
  <si>
    <t xml:space="preserve">LUMINAIRE (HPS), 750 WATTS </t>
  </si>
  <si>
    <t xml:space="preserve">LUMINAIRE (HPS), 1000 WATTS </t>
  </si>
  <si>
    <t xml:space="preserve">UNDERPASS LUMINAIRE (HPS), 70 WATTS </t>
  </si>
  <si>
    <t xml:space="preserve">UNDERPASS LUMINAIRE (HPS), 100 WATTS </t>
  </si>
  <si>
    <t xml:space="preserve">UNDERPASS LUMINAIRE (HPS), 150 WATTS </t>
  </si>
  <si>
    <t xml:space="preserve">REMOVAL OF LUMINAIRE </t>
  </si>
  <si>
    <t xml:space="preserve">ALUMINUM LIGHTING STANDARD WITH SINGLE DAVIT ARM, 30' POLE </t>
  </si>
  <si>
    <t xml:space="preserve">ALUMINUM LIGHTING STANDARD WITH SINGLE DAVIT ARM, 35' POLE </t>
  </si>
  <si>
    <t xml:space="preserve">ALUMINUM LIGHTING STANDARD WITH SINGLE DAVIT ARM, 40' POLE </t>
  </si>
  <si>
    <t xml:space="preserve">ALUMINUM LIGHTING STANDARD WITH DOUBLE DAVIT ARM, 30' POLE </t>
  </si>
  <si>
    <t xml:space="preserve">ALUMINUM LIGHTING STANDARD WITH DOUBLE DAVIT ARM, 35' POLE </t>
  </si>
  <si>
    <t xml:space="preserve">ALUMINUM LIGHTING STANDARD WITH DOUBLE DAVIT ARM, 40' POLE </t>
  </si>
  <si>
    <t xml:space="preserve">RELOCATED EXISTING LIGHT STANDARD  </t>
  </si>
  <si>
    <t xml:space="preserve">SILT FENCE </t>
  </si>
  <si>
    <t xml:space="preserve">REINFORCED SILT FENCE </t>
  </si>
  <si>
    <t xml:space="preserve">SEDIMENT TRAP </t>
  </si>
  <si>
    <t xml:space="preserve">INLET SEDIMENT CONTROL, DRAINAGE INLET </t>
  </si>
  <si>
    <t xml:space="preserve">INLET SEDIMENT CONTROL, CURB INLET </t>
  </si>
  <si>
    <t xml:space="preserve">INLET SEDIMENT CONTROL, CULVERT INLET </t>
  </si>
  <si>
    <t xml:space="preserve">PORTABLE SEDIMENT TANK </t>
  </si>
  <si>
    <t xml:space="preserve">DEWATERING BAG </t>
  </si>
  <si>
    <t xml:space="preserve">SUMP PIT </t>
  </si>
  <si>
    <t xml:space="preserve">SKIMMER DEWATERING DEVICE </t>
  </si>
  <si>
    <t xml:space="preserve">WELL POINT SYSTEM </t>
  </si>
  <si>
    <t xml:space="preserve">STONE CHECK DAM </t>
  </si>
  <si>
    <t xml:space="preserve">TEMPORARY SLOPE DRAIN, 12" </t>
  </si>
  <si>
    <t xml:space="preserve">TEMPORARY SLOPE DRAIN, 18" </t>
  </si>
  <si>
    <t xml:space="preserve">TEMPORARY SLOPE DRAIN, 21" </t>
  </si>
  <si>
    <t xml:space="preserve">TEMPORARY SLOPE DRAIN, 24" </t>
  </si>
  <si>
    <t xml:space="preserve">TEMPORARY SLOPE DRAIN, 30" </t>
  </si>
  <si>
    <t xml:space="preserve">COMPOST FILTER LOGS </t>
  </si>
  <si>
    <t xml:space="preserve">TOPSOIL </t>
  </si>
  <si>
    <t xml:space="preserve">TOPSOIL, 4" DEPTH </t>
  </si>
  <si>
    <t xml:space="preserve">TOPSOIL, 6" DEPTH </t>
  </si>
  <si>
    <t xml:space="preserve">TOPSOIL, 12" DEPTH </t>
  </si>
  <si>
    <t xml:space="preserve">TOPSOILING </t>
  </si>
  <si>
    <t xml:space="preserve">TOPSOILING, 2" DEPTH </t>
  </si>
  <si>
    <t xml:space="preserve">TOPSOILING, 4" DEPTH </t>
  </si>
  <si>
    <t xml:space="preserve">TOPSOILING, 6" DEPTH </t>
  </si>
  <si>
    <t xml:space="preserve">TOPSOILING, 8" DEPTH </t>
  </si>
  <si>
    <t xml:space="preserve">TOPSOILING, 12" DEPTH </t>
  </si>
  <si>
    <t xml:space="preserve">TOPSOILING, 18" DEPTH </t>
  </si>
  <si>
    <t xml:space="preserve">PERMANENT GRASS SEEDING, DRY GROUND </t>
  </si>
  <si>
    <t xml:space="preserve">PERMANENT GRASS SEEDING, WET GROUND </t>
  </si>
  <si>
    <t xml:space="preserve">PERMANENT GRASS SEEDING, SUBDIVISION </t>
  </si>
  <si>
    <t xml:space="preserve">TEMPORARY GRASS SEEDING  </t>
  </si>
  <si>
    <t xml:space="preserve">STREAMBANK SEED MIX, SEEDING </t>
  </si>
  <si>
    <t xml:space="preserve">EROSION CONTROL BLANKET MULCH </t>
  </si>
  <si>
    <t xml:space="preserve">TURF REINFORCEMENT MATTING, TYPE 1 </t>
  </si>
  <si>
    <t xml:space="preserve">TURF REINFORCEMENT MATTING, TYPE 2 </t>
  </si>
  <si>
    <t xml:space="preserve">STABILIZED CONSTRUCTION ENTRANCE </t>
  </si>
  <si>
    <t xml:space="preserve">NATIVE GRASS SEEDING, NO MOW MIX </t>
  </si>
  <si>
    <t xml:space="preserve">WET GROUND EROSION CONTROL GRASS SEEDING, FLATS </t>
  </si>
  <si>
    <t xml:space="preserve">WETLAND MITIGATION GRASS SEEDING </t>
  </si>
  <si>
    <t xml:space="preserve">COIR FIBER MATTING </t>
  </si>
  <si>
    <t xml:space="preserve">SANDBAG DIKE </t>
  </si>
  <si>
    <t xml:space="preserve">SANDBAG DIVERSION </t>
  </si>
  <si>
    <t xml:space="preserve">GEOTEXTILE LINED CHANNEL DIVERSION </t>
  </si>
  <si>
    <t xml:space="preserve">TURBIDITY CURTAIN, FLOATING </t>
  </si>
  <si>
    <t xml:space="preserve">STREAM DIVERSION </t>
  </si>
  <si>
    <t xml:space="preserve">STILLING WELL </t>
  </si>
  <si>
    <t xml:space="preserve">INFILTRATION STONE, NO. 3 </t>
  </si>
  <si>
    <t xml:space="preserve">INFILTRATION STONE, NO. 8 </t>
  </si>
  <si>
    <t xml:space="preserve">INFILTRATION STONE, NO. 57 </t>
  </si>
  <si>
    <t xml:space="preserve">CLAY BORROW, CUT-OFF TRENCH </t>
  </si>
  <si>
    <t xml:space="preserve">CLAY BORROW POND LINER </t>
  </si>
  <si>
    <t xml:space="preserve">OUTLET STRUCTURE </t>
  </si>
  <si>
    <t xml:space="preserve">STORMWATER MANAGEMENT POND </t>
  </si>
  <si>
    <t xml:space="preserve">INFILTRATION TRENCH </t>
  </si>
  <si>
    <t xml:space="preserve">PLANTINGS </t>
  </si>
  <si>
    <t xml:space="preserve">based on advertised date </t>
  </si>
  <si>
    <t>ASHPALT CEMENT COST ADUSTMENT (MONTH )</t>
  </si>
  <si>
    <t>Flaggers</t>
  </si>
  <si>
    <t>(item 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</si>
</sst>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%"/>
    <numFmt numFmtId="166" formatCode="_(* #,##0.000_);_(* \(#,##0.000\);_(* &quot;-&quot;???_);_(@_)"/>
    <numFmt numFmtId="167" formatCode="0.000"/>
    <numFmt numFmtId="170" formatCode="0.0"/>
    <numFmt numFmtId="171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3" fillId="0" borderId="0" xfId="0" applyFont="1" applyAlignment="1"/>
    <xf numFmtId="0" fontId="2" fillId="0" borderId="1" xfId="0" applyFont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/>
    <xf numFmtId="0" fontId="0" fillId="0" borderId="4" xfId="0" applyBorder="1"/>
    <xf numFmtId="0" fontId="0" fillId="0" borderId="5" xfId="0" applyBorder="1" applyAlignme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5" xfId="0" applyFont="1" applyBorder="1" applyAlignment="1"/>
    <xf numFmtId="0" fontId="0" fillId="0" borderId="0" xfId="0"/>
    <xf numFmtId="0" fontId="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44" fontId="2" fillId="0" borderId="8" xfId="2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44" fontId="6" fillId="0" borderId="12" xfId="2" applyFont="1" applyBorder="1"/>
    <xf numFmtId="39" fontId="6" fillId="0" borderId="12" xfId="1" applyNumberFormat="1" applyFont="1" applyBorder="1"/>
    <xf numFmtId="0" fontId="0" fillId="0" borderId="0" xfId="0" applyNumberForma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0" fillId="0" borderId="0" xfId="0"/>
    <xf numFmtId="0" fontId="0" fillId="0" borderId="0" xfId="0"/>
    <xf numFmtId="0" fontId="0" fillId="0" borderId="2" xfId="0" applyBorder="1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/>
    <xf numFmtId="0" fontId="3" fillId="0" borderId="0" xfId="0" applyFont="1" applyAlignment="1">
      <alignment horizontal="center"/>
    </xf>
    <xf numFmtId="0" fontId="0" fillId="0" borderId="0" xfId="0"/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4" fontId="0" fillId="0" borderId="1" xfId="0" applyNumberFormat="1" applyBorder="1" applyAlignment="1"/>
    <xf numFmtId="44" fontId="2" fillId="0" borderId="3" xfId="0" applyNumberFormat="1" applyFont="1" applyBorder="1" applyAlignment="1"/>
    <xf numFmtId="43" fontId="0" fillId="0" borderId="1" xfId="0" applyNumberFormat="1" applyBorder="1"/>
    <xf numFmtId="0" fontId="0" fillId="0" borderId="13" xfId="0" applyBorder="1"/>
    <xf numFmtId="44" fontId="2" fillId="0" borderId="0" xfId="2" applyFont="1" applyBorder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/>
    <xf numFmtId="44" fontId="0" fillId="0" borderId="6" xfId="2" applyFont="1" applyBorder="1" applyAlignment="1"/>
    <xf numFmtId="0" fontId="0" fillId="0" borderId="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0" xfId="0" applyBorder="1" applyAlignment="1">
      <alignment horizontal="left"/>
    </xf>
    <xf numFmtId="44" fontId="0" fillId="0" borderId="21" xfId="0" applyNumberFormat="1" applyBorder="1" applyAlignment="1">
      <alignment horizontal="left"/>
    </xf>
    <xf numFmtId="0" fontId="0" fillId="0" borderId="1" xfId="0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44" fontId="0" fillId="0" borderId="1" xfId="2" applyFont="1" applyBorder="1" applyAlignment="1">
      <alignment horizontal="center"/>
    </xf>
    <xf numFmtId="0" fontId="0" fillId="0" borderId="21" xfId="0" applyBorder="1" applyAlignment="1">
      <alignment horizontal="left"/>
    </xf>
    <xf numFmtId="0" fontId="8" fillId="0" borderId="0" xfId="0" applyFont="1"/>
    <xf numFmtId="0" fontId="0" fillId="0" borderId="5" xfId="0" applyBorder="1" applyAlignment="1">
      <alignment horizontal="center"/>
    </xf>
    <xf numFmtId="0" fontId="0" fillId="0" borderId="0" xfId="0" applyAlignment="1"/>
    <xf numFmtId="0" fontId="0" fillId="0" borderId="18" xfId="0" applyBorder="1" applyAlignment="1"/>
    <xf numFmtId="0" fontId="0" fillId="0" borderId="17" xfId="0" applyBorder="1" applyAlignment="1"/>
    <xf numFmtId="0" fontId="0" fillId="0" borderId="17" xfId="0" applyBorder="1" applyAlignment="1">
      <alignment horizontal="left"/>
    </xf>
    <xf numFmtId="0" fontId="0" fillId="0" borderId="23" xfId="0" applyBorder="1" applyAlignment="1">
      <alignment horizontal="center"/>
    </xf>
    <xf numFmtId="0" fontId="9" fillId="0" borderId="0" xfId="0" applyFont="1" applyAlignment="1">
      <alignment horizontal="center"/>
    </xf>
    <xf numFmtId="44" fontId="0" fillId="0" borderId="0" xfId="2" applyFont="1" applyAlignment="1">
      <alignment horizontal="center"/>
    </xf>
    <xf numFmtId="0" fontId="2" fillId="0" borderId="0" xfId="0" applyFont="1" applyAlignment="1"/>
    <xf numFmtId="0" fontId="11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/>
    <xf numFmtId="0" fontId="0" fillId="0" borderId="2" xfId="0" applyBorder="1"/>
    <xf numFmtId="0" fontId="0" fillId="0" borderId="0" xfId="0"/>
    <xf numFmtId="0" fontId="0" fillId="0" borderId="1" xfId="0" applyBorder="1"/>
    <xf numFmtId="0" fontId="0" fillId="0" borderId="0" xfId="0" applyBorder="1" applyAlignment="1">
      <alignment horizontal="center"/>
    </xf>
    <xf numFmtId="0" fontId="2" fillId="0" borderId="1" xfId="0" applyFont="1" applyBorder="1"/>
    <xf numFmtId="0" fontId="0" fillId="0" borderId="0" xfId="0" applyAlignment="1">
      <alignment horizontal="center" vertical="center" wrapText="1"/>
    </xf>
    <xf numFmtId="0" fontId="2" fillId="0" borderId="1" xfId="0" applyFont="1" applyFill="1" applyBorder="1"/>
    <xf numFmtId="0" fontId="2" fillId="0" borderId="26" xfId="0" applyFont="1" applyFill="1" applyBorder="1"/>
    <xf numFmtId="0" fontId="0" fillId="0" borderId="26" xfId="0" applyBorder="1"/>
    <xf numFmtId="2" fontId="0" fillId="0" borderId="3" xfId="0" applyNumberFormat="1" applyBorder="1" applyAlignment="1">
      <alignment horizontal="right" vertical="center"/>
    </xf>
    <xf numFmtId="2" fontId="0" fillId="0" borderId="14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0" fillId="0" borderId="16" xfId="0" applyNumberFormat="1" applyBorder="1" applyAlignment="1">
      <alignment horizontal="right" vertical="center"/>
    </xf>
    <xf numFmtId="2" fontId="0" fillId="0" borderId="15" xfId="0" applyNumberFormat="1" applyBorder="1" applyAlignment="1">
      <alignment horizontal="right" vertical="center"/>
    </xf>
    <xf numFmtId="0" fontId="2" fillId="0" borderId="26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2" fontId="0" fillId="0" borderId="27" xfId="0" applyNumberFormat="1" applyBorder="1" applyAlignment="1">
      <alignment horizontal="right" vertical="center"/>
    </xf>
    <xf numFmtId="2" fontId="0" fillId="0" borderId="28" xfId="0" applyNumberFormat="1" applyBorder="1" applyAlignment="1">
      <alignment horizontal="right" vertical="center"/>
    </xf>
    <xf numFmtId="0" fontId="0" fillId="0" borderId="19" xfId="0" applyBorder="1"/>
    <xf numFmtId="2" fontId="0" fillId="0" borderId="29" xfId="0" applyNumberFormat="1" applyBorder="1" applyAlignment="1">
      <alignment horizontal="right" vertical="center"/>
    </xf>
    <xf numFmtId="2" fontId="0" fillId="0" borderId="30" xfId="0" applyNumberFormat="1" applyBorder="1" applyAlignment="1">
      <alignment horizontal="right" vertical="center"/>
    </xf>
    <xf numFmtId="2" fontId="0" fillId="0" borderId="13" xfId="0" applyNumberFormat="1" applyBorder="1" applyAlignment="1">
      <alignment horizontal="right" vertical="center"/>
    </xf>
    <xf numFmtId="2" fontId="0" fillId="0" borderId="31" xfId="0" applyNumberFormat="1" applyBorder="1" applyAlignment="1">
      <alignment horizontal="right" vertical="center"/>
    </xf>
    <xf numFmtId="2" fontId="0" fillId="0" borderId="32" xfId="0" applyNumberFormat="1" applyBorder="1" applyAlignment="1">
      <alignment horizontal="right" vertical="center"/>
    </xf>
    <xf numFmtId="2" fontId="0" fillId="0" borderId="33" xfId="0" applyNumberFormat="1" applyBorder="1" applyAlignment="1">
      <alignment horizontal="right" vertical="center"/>
    </xf>
    <xf numFmtId="0" fontId="0" fillId="0" borderId="14" xfId="0" applyBorder="1"/>
    <xf numFmtId="0" fontId="0" fillId="0" borderId="30" xfId="0" applyBorder="1"/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4" xfId="0" applyBorder="1"/>
    <xf numFmtId="0" fontId="0" fillId="0" borderId="18" xfId="0" applyBorder="1"/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6" xfId="0" applyFont="1" applyBorder="1"/>
    <xf numFmtId="0" fontId="0" fillId="0" borderId="2" xfId="0" applyBorder="1"/>
    <xf numFmtId="0" fontId="0" fillId="0" borderId="1" xfId="0" applyBorder="1"/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22" xfId="0" applyBorder="1" applyAlignment="1"/>
    <xf numFmtId="0" fontId="0" fillId="0" borderId="0" xfId="0"/>
    <xf numFmtId="0" fontId="2" fillId="0" borderId="1" xfId="0" applyFont="1" applyBorder="1"/>
    <xf numFmtId="0" fontId="0" fillId="0" borderId="15" xfId="0" applyBorder="1" applyAlignment="1"/>
    <xf numFmtId="0" fontId="0" fillId="0" borderId="10" xfId="0" applyBorder="1" applyAlignment="1"/>
    <xf numFmtId="0" fontId="0" fillId="0" borderId="1" xfId="0" applyBorder="1" applyAlignment="1">
      <alignment horizontal="center"/>
    </xf>
    <xf numFmtId="44" fontId="0" fillId="0" borderId="0" xfId="0" applyNumberFormat="1"/>
    <xf numFmtId="0" fontId="2" fillId="0" borderId="0" xfId="0" applyFont="1" applyBorder="1" applyAlignment="1"/>
    <xf numFmtId="0" fontId="0" fillId="0" borderId="16" xfId="0" applyBorder="1" applyAlignment="1"/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/>
    <xf numFmtId="14" fontId="0" fillId="0" borderId="1" xfId="0" applyNumberFormat="1" applyBorder="1"/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/>
    <xf numFmtId="0" fontId="0" fillId="0" borderId="1" xfId="0" applyBorder="1" applyAlignme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vertical="center"/>
    </xf>
    <xf numFmtId="0" fontId="0" fillId="0" borderId="34" xfId="0" applyBorder="1" applyAlignment="1"/>
    <xf numFmtId="0" fontId="0" fillId="0" borderId="35" xfId="0" applyBorder="1" applyAlignment="1"/>
    <xf numFmtId="0" fontId="0" fillId="0" borderId="1" xfId="0" applyBorder="1" applyAlignment="1">
      <alignment vertical="center"/>
    </xf>
    <xf numFmtId="0" fontId="0" fillId="0" borderId="30" xfId="0" applyBorder="1" applyAlignment="1"/>
    <xf numFmtId="0" fontId="0" fillId="0" borderId="0" xfId="0"/>
    <xf numFmtId="0" fontId="0" fillId="0" borderId="0" xfId="0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4" fontId="2" fillId="0" borderId="5" xfId="2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6" xfId="0" applyFont="1" applyBorder="1" applyAlignment="1">
      <alignment vertical="top" wrapText="1"/>
    </xf>
    <xf numFmtId="44" fontId="2" fillId="0" borderId="0" xfId="2" applyFont="1" applyBorder="1" applyAlignment="1">
      <alignment horizontal="center" vertical="top" wrapText="1"/>
    </xf>
    <xf numFmtId="44" fontId="2" fillId="0" borderId="0" xfId="0" applyNumberFormat="1" applyFont="1" applyAlignment="1">
      <alignment horizontal="center"/>
    </xf>
    <xf numFmtId="44" fontId="2" fillId="0" borderId="0" xfId="0" applyNumberFormat="1" applyFont="1"/>
    <xf numFmtId="44" fontId="2" fillId="0" borderId="0" xfId="0" applyNumberFormat="1" applyFont="1" applyBorder="1" applyAlignment="1">
      <alignment horizontal="center" vertical="top" wrapText="1"/>
    </xf>
    <xf numFmtId="167" fontId="0" fillId="0" borderId="0" xfId="0" applyNumberFormat="1"/>
    <xf numFmtId="0" fontId="16" fillId="0" borderId="0" xfId="0" applyFont="1"/>
    <xf numFmtId="171" fontId="2" fillId="0" borderId="0" xfId="0" applyNumberFormat="1" applyFont="1" applyAlignment="1">
      <alignment horizontal="center"/>
    </xf>
    <xf numFmtId="171" fontId="0" fillId="0" borderId="1" xfId="0" applyNumberFormat="1" applyBorder="1" applyAlignment="1">
      <alignment horizontal="center"/>
    </xf>
    <xf numFmtId="2" fontId="2" fillId="0" borderId="5" xfId="0" applyNumberFormat="1" applyFont="1" applyBorder="1" applyAlignment="1"/>
    <xf numFmtId="0" fontId="17" fillId="0" borderId="36" xfId="0" applyFont="1" applyBorder="1" applyAlignment="1">
      <alignment vertical="top"/>
    </xf>
    <xf numFmtId="0" fontId="17" fillId="0" borderId="36" xfId="0" applyFont="1" applyBorder="1" applyAlignment="1">
      <alignment horizontal="left" vertical="top"/>
    </xf>
    <xf numFmtId="0" fontId="5" fillId="3" borderId="0" xfId="0" applyNumberFormat="1" applyFont="1" applyFill="1" applyBorder="1" applyAlignment="1">
      <alignment horizontal="center" vertical="center"/>
    </xf>
    <xf numFmtId="0" fontId="5" fillId="3" borderId="0" xfId="0" applyNumberFormat="1" applyFont="1" applyFill="1" applyAlignment="1">
      <alignment horizontal="center" vertical="center"/>
    </xf>
    <xf numFmtId="0" fontId="17" fillId="0" borderId="36" xfId="0" applyNumberFormat="1" applyFont="1" applyBorder="1" applyAlignment="1">
      <alignment horizontal="center" vertical="top"/>
    </xf>
    <xf numFmtId="0" fontId="0" fillId="0" borderId="9" xfId="0" applyNumberForma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44" fontId="2" fillId="0" borderId="5" xfId="2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/>
    <xf numFmtId="167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/>
    <xf numFmtId="170" fontId="0" fillId="0" borderId="2" xfId="0" applyNumberFormat="1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3" xfId="0" applyBorder="1"/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0" fillId="0" borderId="31" xfId="0" applyBorder="1" applyAlignment="1"/>
    <xf numFmtId="0" fontId="0" fillId="0" borderId="1" xfId="0" applyBorder="1" applyAlignment="1"/>
    <xf numFmtId="0" fontId="0" fillId="0" borderId="13" xfId="0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0" xfId="0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7" fillId="0" borderId="6" xfId="0" applyFont="1" applyBorder="1" applyAlignment="1">
      <alignment horizontal="center"/>
    </xf>
    <xf numFmtId="167" fontId="7" fillId="0" borderId="2" xfId="0" applyNumberFormat="1" applyFont="1" applyBorder="1" applyAlignment="1">
      <alignment horizontal="right"/>
    </xf>
    <xf numFmtId="167" fontId="7" fillId="0" borderId="3" xfId="0" applyNumberFormat="1" applyFont="1" applyBorder="1" applyAlignment="1">
      <alignment horizontal="right"/>
    </xf>
    <xf numFmtId="17" fontId="0" fillId="0" borderId="2" xfId="0" applyNumberFormat="1" applyBorder="1" applyAlignment="1">
      <alignment horizontal="left"/>
    </xf>
    <xf numFmtId="17" fontId="0" fillId="0" borderId="3" xfId="0" applyNumberFormat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44" fontId="0" fillId="0" borderId="1" xfId="0" applyNumberForma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171450</xdr:rowOff>
    </xdr:from>
    <xdr:to>
      <xdr:col>2</xdr:col>
      <xdr:colOff>466725</xdr:colOff>
      <xdr:row>3</xdr:row>
      <xdr:rowOff>19050</xdr:rowOff>
    </xdr:to>
    <xdr:pic>
      <xdr:nvPicPr>
        <xdr:cNvPr id="2" name="Picture 1" descr="DelDOT%20with%20lin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71450"/>
          <a:ext cx="12954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171450</xdr:rowOff>
    </xdr:from>
    <xdr:to>
      <xdr:col>2</xdr:col>
      <xdr:colOff>466725</xdr:colOff>
      <xdr:row>3</xdr:row>
      <xdr:rowOff>19050</xdr:rowOff>
    </xdr:to>
    <xdr:pic>
      <xdr:nvPicPr>
        <xdr:cNvPr id="1039" name="Picture 1" descr="DelDOT%20with%20lin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71450"/>
          <a:ext cx="12954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</xdr:row>
      <xdr:rowOff>123825</xdr:rowOff>
    </xdr:from>
    <xdr:to>
      <xdr:col>2</xdr:col>
      <xdr:colOff>600075</xdr:colOff>
      <xdr:row>4</xdr:row>
      <xdr:rowOff>66675</xdr:rowOff>
    </xdr:to>
    <xdr:pic>
      <xdr:nvPicPr>
        <xdr:cNvPr id="4" name="Picture 1" descr="DelDOT%20with%20lin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457200"/>
          <a:ext cx="21812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0</xdr:row>
      <xdr:rowOff>171449</xdr:rowOff>
    </xdr:from>
    <xdr:to>
      <xdr:col>3</xdr:col>
      <xdr:colOff>285750</xdr:colOff>
      <xdr:row>3</xdr:row>
      <xdr:rowOff>125542</xdr:rowOff>
    </xdr:to>
    <xdr:pic>
      <xdr:nvPicPr>
        <xdr:cNvPr id="4" name="Picture 1" descr="DelDOT%20with%20lin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171449"/>
          <a:ext cx="1724025" cy="525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628649</xdr:colOff>
      <xdr:row>2</xdr:row>
      <xdr:rowOff>0</xdr:rowOff>
    </xdr:from>
    <xdr:to>
      <xdr:col>3</xdr:col>
      <xdr:colOff>57149</xdr:colOff>
      <xdr:row>4</xdr:row>
      <xdr:rowOff>114300</xdr:rowOff>
    </xdr:to>
    <xdr:pic>
      <xdr:nvPicPr>
        <xdr:cNvPr id="4" name="Picture 1" descr="DelDOT%20with%20lin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49" y="190500"/>
          <a:ext cx="15716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0</xdr:row>
      <xdr:rowOff>57150</xdr:rowOff>
    </xdr:from>
    <xdr:to>
      <xdr:col>2</xdr:col>
      <xdr:colOff>695325</xdr:colOff>
      <xdr:row>2</xdr:row>
      <xdr:rowOff>95250</xdr:rowOff>
    </xdr:to>
    <xdr:pic>
      <xdr:nvPicPr>
        <xdr:cNvPr id="2" name="Picture 1" descr="DelDOT%20with%20lin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3450" y="57150"/>
          <a:ext cx="12382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542924</xdr:colOff>
      <xdr:row>2</xdr:row>
      <xdr:rowOff>0</xdr:rowOff>
    </xdr:from>
    <xdr:to>
      <xdr:col>2</xdr:col>
      <xdr:colOff>1047750</xdr:colOff>
      <xdr:row>4</xdr:row>
      <xdr:rowOff>114300</xdr:rowOff>
    </xdr:to>
    <xdr:pic>
      <xdr:nvPicPr>
        <xdr:cNvPr id="2" name="Picture 1" descr="DelDOT%20with%20lin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4" y="428625"/>
          <a:ext cx="2286001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171450</xdr:rowOff>
    </xdr:from>
    <xdr:to>
      <xdr:col>2</xdr:col>
      <xdr:colOff>466725</xdr:colOff>
      <xdr:row>3</xdr:row>
      <xdr:rowOff>19050</xdr:rowOff>
    </xdr:to>
    <xdr:pic>
      <xdr:nvPicPr>
        <xdr:cNvPr id="2" name="Picture 1" descr="DelDOT%20with%20lin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71450"/>
          <a:ext cx="12954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22"/>
  <sheetViews>
    <sheetView topLeftCell="A51" workbookViewId="0">
      <selection activeCell="F68" sqref="F68"/>
    </sheetView>
  </sheetViews>
  <sheetFormatPr defaultColWidth="10.28515625" defaultRowHeight="15" x14ac:dyDescent="0.25"/>
  <cols>
    <col min="1" max="1" width="10.5703125" style="17" bestFit="1" customWidth="1"/>
    <col min="2" max="2" width="6.28515625" style="17" bestFit="1" customWidth="1"/>
    <col min="3" max="3" width="68.140625" style="17" bestFit="1" customWidth="1"/>
    <col min="4" max="16384" width="10.28515625" style="16"/>
  </cols>
  <sheetData>
    <row r="1" spans="1:3" ht="15.75" thickBot="1" x14ac:dyDescent="0.3">
      <c r="A1" s="240">
        <v>201000</v>
      </c>
      <c r="B1" s="236" t="s">
        <v>208</v>
      </c>
      <c r="C1" s="237" t="s">
        <v>212</v>
      </c>
    </row>
    <row r="2" spans="1:3" ht="15.75" thickBot="1" x14ac:dyDescent="0.3">
      <c r="A2" s="240">
        <v>202000</v>
      </c>
      <c r="B2" s="236" t="s">
        <v>209</v>
      </c>
      <c r="C2" s="237" t="s">
        <v>213</v>
      </c>
    </row>
    <row r="3" spans="1:3" ht="15.75" thickBot="1" x14ac:dyDescent="0.3">
      <c r="A3" s="240">
        <v>202001</v>
      </c>
      <c r="B3" s="236" t="s">
        <v>209</v>
      </c>
      <c r="C3" s="237" t="s">
        <v>214</v>
      </c>
    </row>
    <row r="4" spans="1:3" ht="15.75" thickBot="1" x14ac:dyDescent="0.3">
      <c r="A4" s="240">
        <v>202002</v>
      </c>
      <c r="B4" s="236" t="s">
        <v>209</v>
      </c>
      <c r="C4" s="237" t="s">
        <v>215</v>
      </c>
    </row>
    <row r="5" spans="1:3" ht="15.75" thickBot="1" x14ac:dyDescent="0.3">
      <c r="A5" s="240">
        <v>202003</v>
      </c>
      <c r="B5" s="236" t="s">
        <v>209</v>
      </c>
      <c r="C5" s="237" t="s">
        <v>216</v>
      </c>
    </row>
    <row r="6" spans="1:3" ht="15.75" thickBot="1" x14ac:dyDescent="0.3">
      <c r="A6" s="240">
        <v>202004</v>
      </c>
      <c r="B6" s="236" t="s">
        <v>209</v>
      </c>
      <c r="C6" s="237" t="s">
        <v>217</v>
      </c>
    </row>
    <row r="7" spans="1:3" ht="15.75" thickBot="1" x14ac:dyDescent="0.3">
      <c r="A7" s="240">
        <v>203000</v>
      </c>
      <c r="B7" s="236" t="s">
        <v>209</v>
      </c>
      <c r="C7" s="237" t="s">
        <v>218</v>
      </c>
    </row>
    <row r="8" spans="1:3" ht="15.75" thickBot="1" x14ac:dyDescent="0.3">
      <c r="A8" s="240">
        <v>204000</v>
      </c>
      <c r="B8" s="236" t="s">
        <v>209</v>
      </c>
      <c r="C8" s="237" t="s">
        <v>219</v>
      </c>
    </row>
    <row r="9" spans="1:3" ht="15.75" thickBot="1" x14ac:dyDescent="0.3">
      <c r="A9" s="240">
        <v>207000</v>
      </c>
      <c r="B9" s="236" t="s">
        <v>209</v>
      </c>
      <c r="C9" s="237" t="s">
        <v>220</v>
      </c>
    </row>
    <row r="10" spans="1:3" ht="15.75" thickBot="1" x14ac:dyDescent="0.3">
      <c r="A10" s="240">
        <v>207010</v>
      </c>
      <c r="B10" s="236" t="s">
        <v>209</v>
      </c>
      <c r="C10" s="237" t="s">
        <v>221</v>
      </c>
    </row>
    <row r="11" spans="1:3" ht="15.75" thickBot="1" x14ac:dyDescent="0.3">
      <c r="A11" s="240">
        <v>207011</v>
      </c>
      <c r="B11" s="236" t="s">
        <v>209</v>
      </c>
      <c r="C11" s="237" t="s">
        <v>222</v>
      </c>
    </row>
    <row r="12" spans="1:3" ht="15.75" thickBot="1" x14ac:dyDescent="0.3">
      <c r="A12" s="240">
        <v>207020</v>
      </c>
      <c r="B12" s="236" t="s">
        <v>209</v>
      </c>
      <c r="C12" s="237" t="s">
        <v>223</v>
      </c>
    </row>
    <row r="13" spans="1:3" ht="15.75" thickBot="1" x14ac:dyDescent="0.3">
      <c r="A13" s="240">
        <v>207021</v>
      </c>
      <c r="B13" s="236" t="s">
        <v>209</v>
      </c>
      <c r="C13" s="237" t="s">
        <v>224</v>
      </c>
    </row>
    <row r="14" spans="1:3" ht="15.75" thickBot="1" x14ac:dyDescent="0.3">
      <c r="A14" s="240">
        <v>208000</v>
      </c>
      <c r="B14" s="236" t="s">
        <v>209</v>
      </c>
      <c r="C14" s="237" t="s">
        <v>225</v>
      </c>
    </row>
    <row r="15" spans="1:3" ht="15.75" thickBot="1" x14ac:dyDescent="0.3">
      <c r="A15" s="240">
        <v>209001</v>
      </c>
      <c r="B15" s="236" t="s">
        <v>209</v>
      </c>
      <c r="C15" s="237" t="s">
        <v>226</v>
      </c>
    </row>
    <row r="16" spans="1:3" ht="15.75" thickBot="1" x14ac:dyDescent="0.3">
      <c r="A16" s="240">
        <v>209002</v>
      </c>
      <c r="B16" s="236" t="s">
        <v>209</v>
      </c>
      <c r="C16" s="237" t="s">
        <v>227</v>
      </c>
    </row>
    <row r="17" spans="1:3" ht="15.75" thickBot="1" x14ac:dyDescent="0.3">
      <c r="A17" s="240">
        <v>209003</v>
      </c>
      <c r="B17" s="236" t="s">
        <v>209</v>
      </c>
      <c r="C17" s="237" t="s">
        <v>228</v>
      </c>
    </row>
    <row r="18" spans="1:3" ht="15.75" thickBot="1" x14ac:dyDescent="0.3">
      <c r="A18" s="240">
        <v>209004</v>
      </c>
      <c r="B18" s="236" t="s">
        <v>209</v>
      </c>
      <c r="C18" s="237" t="s">
        <v>229</v>
      </c>
    </row>
    <row r="19" spans="1:3" ht="15.75" thickBot="1" x14ac:dyDescent="0.3">
      <c r="A19" s="240">
        <v>209005</v>
      </c>
      <c r="B19" s="236" t="s">
        <v>209</v>
      </c>
      <c r="C19" s="237" t="s">
        <v>230</v>
      </c>
    </row>
    <row r="20" spans="1:3" ht="15.75" thickBot="1" x14ac:dyDescent="0.3">
      <c r="A20" s="240">
        <v>209006</v>
      </c>
      <c r="B20" s="236" t="s">
        <v>209</v>
      </c>
      <c r="C20" s="237" t="s">
        <v>231</v>
      </c>
    </row>
    <row r="21" spans="1:3" ht="15.75" thickBot="1" x14ac:dyDescent="0.3">
      <c r="A21" s="240">
        <v>209007</v>
      </c>
      <c r="B21" s="236" t="s">
        <v>210</v>
      </c>
      <c r="C21" s="237" t="s">
        <v>226</v>
      </c>
    </row>
    <row r="22" spans="1:3" ht="15.75" thickBot="1" x14ac:dyDescent="0.3">
      <c r="A22" s="240">
        <v>209008</v>
      </c>
      <c r="B22" s="236" t="s">
        <v>210</v>
      </c>
      <c r="C22" s="237" t="s">
        <v>227</v>
      </c>
    </row>
    <row r="23" spans="1:3" ht="15.75" thickBot="1" x14ac:dyDescent="0.3">
      <c r="A23" s="240">
        <v>209009</v>
      </c>
      <c r="B23" s="236" t="s">
        <v>210</v>
      </c>
      <c r="C23" s="237" t="s">
        <v>229</v>
      </c>
    </row>
    <row r="24" spans="1:3" ht="15.75" thickBot="1" x14ac:dyDescent="0.3">
      <c r="A24" s="240">
        <v>209010</v>
      </c>
      <c r="B24" s="236" t="s">
        <v>210</v>
      </c>
      <c r="C24" s="237" t="s">
        <v>231</v>
      </c>
    </row>
    <row r="25" spans="1:3" ht="15.75" thickBot="1" x14ac:dyDescent="0.3">
      <c r="A25" s="240">
        <v>211000</v>
      </c>
      <c r="B25" s="236" t="s">
        <v>208</v>
      </c>
      <c r="C25" s="237" t="s">
        <v>232</v>
      </c>
    </row>
    <row r="26" spans="1:3" ht="15.75" thickBot="1" x14ac:dyDescent="0.3">
      <c r="A26" s="240">
        <v>211001</v>
      </c>
      <c r="B26" s="236" t="s">
        <v>211</v>
      </c>
      <c r="C26" s="237" t="s">
        <v>233</v>
      </c>
    </row>
    <row r="27" spans="1:3" ht="15.75" thickBot="1" x14ac:dyDescent="0.3">
      <c r="A27" s="15"/>
      <c r="B27" s="15"/>
      <c r="C27" s="15"/>
    </row>
    <row r="28" spans="1:3" ht="15.75" thickBot="1" x14ac:dyDescent="0.3">
      <c r="A28" s="240">
        <v>301001</v>
      </c>
      <c r="B28" s="236" t="s">
        <v>209</v>
      </c>
      <c r="C28" s="237" t="s">
        <v>234</v>
      </c>
    </row>
    <row r="29" spans="1:3" ht="15.75" thickBot="1" x14ac:dyDescent="0.3">
      <c r="A29" s="240">
        <v>301002</v>
      </c>
      <c r="B29" s="236" t="s">
        <v>209</v>
      </c>
      <c r="C29" s="237" t="s">
        <v>235</v>
      </c>
    </row>
    <row r="30" spans="1:3" ht="15.75" thickBot="1" x14ac:dyDescent="0.3">
      <c r="A30" s="240">
        <v>301003</v>
      </c>
      <c r="B30" s="236" t="s">
        <v>210</v>
      </c>
      <c r="C30" s="237" t="s">
        <v>234</v>
      </c>
    </row>
    <row r="31" spans="1:3" ht="15.75" thickBot="1" x14ac:dyDescent="0.3">
      <c r="A31" s="240">
        <v>301004</v>
      </c>
      <c r="B31" s="236" t="s">
        <v>210</v>
      </c>
      <c r="C31" s="237" t="s">
        <v>235</v>
      </c>
    </row>
    <row r="32" spans="1:3" ht="15.75" thickBot="1" x14ac:dyDescent="0.3">
      <c r="A32" s="240">
        <v>301005</v>
      </c>
      <c r="B32" s="236" t="s">
        <v>209</v>
      </c>
      <c r="C32" s="237" t="s">
        <v>236</v>
      </c>
    </row>
    <row r="33" spans="1:3" ht="15.75" thickBot="1" x14ac:dyDescent="0.3">
      <c r="A33" s="240">
        <v>301006</v>
      </c>
      <c r="B33" s="236" t="s">
        <v>210</v>
      </c>
      <c r="C33" s="237" t="s">
        <v>236</v>
      </c>
    </row>
    <row r="34" spans="1:3" ht="15.75" thickBot="1" x14ac:dyDescent="0.3">
      <c r="A34" s="240">
        <v>301007</v>
      </c>
      <c r="B34" s="236" t="s">
        <v>209</v>
      </c>
      <c r="C34" s="237" t="s">
        <v>237</v>
      </c>
    </row>
    <row r="35" spans="1:3" ht="15.75" thickBot="1" x14ac:dyDescent="0.3">
      <c r="A35" s="240">
        <v>301008</v>
      </c>
      <c r="B35" s="236" t="s">
        <v>210</v>
      </c>
      <c r="C35" s="237" t="s">
        <v>237</v>
      </c>
    </row>
    <row r="36" spans="1:3" ht="15.75" thickBot="1" x14ac:dyDescent="0.3">
      <c r="A36" s="240">
        <v>302001</v>
      </c>
      <c r="B36" s="236" t="s">
        <v>210</v>
      </c>
      <c r="C36" s="237" t="s">
        <v>238</v>
      </c>
    </row>
    <row r="37" spans="1:3" ht="15.75" thickBot="1" x14ac:dyDescent="0.3">
      <c r="A37" s="240">
        <v>302002</v>
      </c>
      <c r="B37" s="236" t="s">
        <v>210</v>
      </c>
      <c r="C37" s="237" t="s">
        <v>239</v>
      </c>
    </row>
    <row r="38" spans="1:3" ht="15.75" thickBot="1" x14ac:dyDescent="0.3">
      <c r="A38" s="240">
        <v>302003</v>
      </c>
      <c r="B38" s="236" t="s">
        <v>210</v>
      </c>
      <c r="C38" s="237" t="s">
        <v>240</v>
      </c>
    </row>
    <row r="39" spans="1:3" ht="15.75" thickBot="1" x14ac:dyDescent="0.3">
      <c r="A39" s="240">
        <v>302004</v>
      </c>
      <c r="B39" s="236" t="s">
        <v>210</v>
      </c>
      <c r="C39" s="237" t="s">
        <v>241</v>
      </c>
    </row>
    <row r="40" spans="1:3" ht="15.75" thickBot="1" x14ac:dyDescent="0.3">
      <c r="A40" s="240">
        <v>302005</v>
      </c>
      <c r="B40" s="236" t="s">
        <v>210</v>
      </c>
      <c r="C40" s="237" t="s">
        <v>242</v>
      </c>
    </row>
    <row r="41" spans="1:3" ht="15.75" thickBot="1" x14ac:dyDescent="0.3">
      <c r="A41" s="15"/>
      <c r="B41" s="15"/>
      <c r="C41" s="15"/>
    </row>
    <row r="42" spans="1:3" ht="15.75" thickBot="1" x14ac:dyDescent="0.3">
      <c r="A42" s="240">
        <v>401001</v>
      </c>
      <c r="B42" s="236" t="s">
        <v>210</v>
      </c>
      <c r="C42" s="237" t="s">
        <v>243</v>
      </c>
    </row>
    <row r="43" spans="1:3" ht="15.75" thickBot="1" x14ac:dyDescent="0.3">
      <c r="A43" s="240">
        <v>401002</v>
      </c>
      <c r="B43" s="236" t="s">
        <v>210</v>
      </c>
      <c r="C43" s="237" t="s">
        <v>244</v>
      </c>
    </row>
    <row r="44" spans="1:3" ht="15.75" thickBot="1" x14ac:dyDescent="0.3">
      <c r="A44" s="240">
        <v>401003</v>
      </c>
      <c r="B44" s="236" t="s">
        <v>210</v>
      </c>
      <c r="C44" s="237" t="s">
        <v>245</v>
      </c>
    </row>
    <row r="45" spans="1:3" ht="15.75" thickBot="1" x14ac:dyDescent="0.3">
      <c r="A45" s="240">
        <v>401004</v>
      </c>
      <c r="B45" s="236" t="s">
        <v>210</v>
      </c>
      <c r="C45" s="237" t="s">
        <v>246</v>
      </c>
    </row>
    <row r="46" spans="1:3" ht="15.75" thickBot="1" x14ac:dyDescent="0.3">
      <c r="A46" s="240">
        <v>401010</v>
      </c>
      <c r="B46" s="236" t="s">
        <v>210</v>
      </c>
      <c r="C46" s="237" t="s">
        <v>247</v>
      </c>
    </row>
    <row r="47" spans="1:3" ht="15.75" thickBot="1" x14ac:dyDescent="0.3">
      <c r="A47" s="240">
        <v>401011</v>
      </c>
      <c r="B47" s="236" t="s">
        <v>210</v>
      </c>
      <c r="C47" s="237" t="s">
        <v>248</v>
      </c>
    </row>
    <row r="48" spans="1:3" ht="15.75" thickBot="1" x14ac:dyDescent="0.3">
      <c r="A48" s="240">
        <v>401012</v>
      </c>
      <c r="B48" s="236" t="s">
        <v>210</v>
      </c>
      <c r="C48" s="237" t="s">
        <v>249</v>
      </c>
    </row>
    <row r="49" spans="1:3" ht="15.75" thickBot="1" x14ac:dyDescent="0.3">
      <c r="A49" s="240">
        <v>401013</v>
      </c>
      <c r="B49" s="236" t="s">
        <v>210</v>
      </c>
      <c r="C49" s="237" t="s">
        <v>250</v>
      </c>
    </row>
    <row r="50" spans="1:3" ht="15.75" thickBot="1" x14ac:dyDescent="0.3">
      <c r="A50" s="240">
        <v>401019</v>
      </c>
      <c r="B50" s="236" t="s">
        <v>210</v>
      </c>
      <c r="C50" s="237" t="s">
        <v>251</v>
      </c>
    </row>
    <row r="51" spans="1:3" ht="15.75" thickBot="1" x14ac:dyDescent="0.3">
      <c r="A51" s="240">
        <v>401020</v>
      </c>
      <c r="B51" s="236" t="s">
        <v>210</v>
      </c>
      <c r="C51" s="237" t="s">
        <v>252</v>
      </c>
    </row>
    <row r="52" spans="1:3" ht="15.75" thickBot="1" x14ac:dyDescent="0.3">
      <c r="A52" s="240">
        <v>401026</v>
      </c>
      <c r="B52" s="236" t="s">
        <v>210</v>
      </c>
      <c r="C52" s="237" t="s">
        <v>253</v>
      </c>
    </row>
    <row r="53" spans="1:3" ht="15.75" thickBot="1" x14ac:dyDescent="0.3">
      <c r="A53" s="240">
        <v>401027</v>
      </c>
      <c r="B53" s="236" t="s">
        <v>210</v>
      </c>
      <c r="C53" s="237" t="s">
        <v>254</v>
      </c>
    </row>
    <row r="54" spans="1:3" ht="15.75" thickBot="1" x14ac:dyDescent="0.3">
      <c r="A54" s="240">
        <v>401028</v>
      </c>
      <c r="B54" s="236" t="s">
        <v>210</v>
      </c>
      <c r="C54" s="237" t="s">
        <v>255</v>
      </c>
    </row>
    <row r="55" spans="1:3" ht="15.75" thickBot="1" x14ac:dyDescent="0.3">
      <c r="A55" s="240">
        <v>401034</v>
      </c>
      <c r="B55" s="236" t="s">
        <v>210</v>
      </c>
      <c r="C55" s="237" t="s">
        <v>256</v>
      </c>
    </row>
    <row r="56" spans="1:3" ht="15.75" thickBot="1" x14ac:dyDescent="0.3">
      <c r="A56" s="240">
        <v>401035</v>
      </c>
      <c r="B56" s="236" t="s">
        <v>210</v>
      </c>
      <c r="C56" s="237" t="s">
        <v>257</v>
      </c>
    </row>
    <row r="57" spans="1:3" ht="15.75" thickBot="1" x14ac:dyDescent="0.3">
      <c r="A57" s="240">
        <v>401041</v>
      </c>
      <c r="B57" s="236" t="s">
        <v>210</v>
      </c>
      <c r="C57" s="237" t="s">
        <v>258</v>
      </c>
    </row>
    <row r="58" spans="1:3" ht="15.75" thickBot="1" x14ac:dyDescent="0.3">
      <c r="A58" s="240">
        <v>401042</v>
      </c>
      <c r="B58" s="236" t="s">
        <v>210</v>
      </c>
      <c r="C58" s="237" t="s">
        <v>259</v>
      </c>
    </row>
    <row r="59" spans="1:3" ht="15.75" thickBot="1" x14ac:dyDescent="0.3">
      <c r="A59" s="240">
        <v>401043</v>
      </c>
      <c r="B59" s="236" t="s">
        <v>210</v>
      </c>
      <c r="C59" s="237" t="s">
        <v>260</v>
      </c>
    </row>
    <row r="60" spans="1:3" ht="15.75" thickBot="1" x14ac:dyDescent="0.3">
      <c r="A60" s="240">
        <v>401049</v>
      </c>
      <c r="B60" s="236" t="s">
        <v>210</v>
      </c>
      <c r="C60" s="237" t="s">
        <v>261</v>
      </c>
    </row>
    <row r="61" spans="1:3" ht="15.75" thickBot="1" x14ac:dyDescent="0.3">
      <c r="A61" s="240">
        <v>401050</v>
      </c>
      <c r="B61" s="236" t="s">
        <v>210</v>
      </c>
      <c r="C61" s="237" t="s">
        <v>262</v>
      </c>
    </row>
    <row r="62" spans="1:3" ht="15.75" thickBot="1" x14ac:dyDescent="0.3">
      <c r="A62" s="240">
        <v>401051</v>
      </c>
      <c r="B62" s="236" t="s">
        <v>210</v>
      </c>
      <c r="C62" s="237" t="s">
        <v>263</v>
      </c>
    </row>
    <row r="63" spans="1:3" ht="15.75" thickBot="1" x14ac:dyDescent="0.3">
      <c r="A63" s="240">
        <v>401052</v>
      </c>
      <c r="B63" s="236" t="s">
        <v>210</v>
      </c>
      <c r="C63" s="237" t="s">
        <v>264</v>
      </c>
    </row>
    <row r="64" spans="1:3" x14ac:dyDescent="0.25">
      <c r="A64" s="15"/>
      <c r="B64" s="15"/>
      <c r="C64" s="15"/>
    </row>
    <row r="65" spans="1:3" x14ac:dyDescent="0.25">
      <c r="A65" s="238" t="s">
        <v>13</v>
      </c>
      <c r="B65" s="238" t="s">
        <v>11</v>
      </c>
      <c r="C65" s="238" t="s">
        <v>1653</v>
      </c>
    </row>
    <row r="66" spans="1:3" x14ac:dyDescent="0.25">
      <c r="A66" s="238" t="s">
        <v>14</v>
      </c>
      <c r="B66" s="238" t="s">
        <v>11</v>
      </c>
      <c r="C66" s="238" t="s">
        <v>1653</v>
      </c>
    </row>
    <row r="67" spans="1:3" x14ac:dyDescent="0.25">
      <c r="A67" s="238" t="s">
        <v>15</v>
      </c>
      <c r="B67" s="238" t="s">
        <v>11</v>
      </c>
      <c r="C67" s="238" t="s">
        <v>1653</v>
      </c>
    </row>
    <row r="68" spans="1:3" x14ac:dyDescent="0.25">
      <c r="A68" s="238" t="s">
        <v>16</v>
      </c>
      <c r="B68" s="238" t="s">
        <v>11</v>
      </c>
      <c r="C68" s="238" t="s">
        <v>1653</v>
      </c>
    </row>
    <row r="69" spans="1:3" x14ac:dyDescent="0.25">
      <c r="A69" s="238" t="s">
        <v>17</v>
      </c>
      <c r="B69" s="238" t="s">
        <v>11</v>
      </c>
      <c r="C69" s="238" t="s">
        <v>1653</v>
      </c>
    </row>
    <row r="70" spans="1:3" x14ac:dyDescent="0.25">
      <c r="A70" s="238" t="s">
        <v>48</v>
      </c>
      <c r="B70" s="238" t="s">
        <v>11</v>
      </c>
      <c r="C70" s="238" t="s">
        <v>1653</v>
      </c>
    </row>
    <row r="71" spans="1:3" x14ac:dyDescent="0.25">
      <c r="A71" s="238" t="s">
        <v>49</v>
      </c>
      <c r="B71" s="238" t="s">
        <v>11</v>
      </c>
      <c r="C71" s="238" t="s">
        <v>1653</v>
      </c>
    </row>
    <row r="72" spans="1:3" x14ac:dyDescent="0.25">
      <c r="A72" s="238" t="s">
        <v>50</v>
      </c>
      <c r="B72" s="238" t="s">
        <v>11</v>
      </c>
      <c r="C72" s="238" t="s">
        <v>1653</v>
      </c>
    </row>
    <row r="73" spans="1:3" x14ac:dyDescent="0.25">
      <c r="A73" s="238" t="s">
        <v>51</v>
      </c>
      <c r="B73" s="238" t="s">
        <v>11</v>
      </c>
      <c r="C73" s="238" t="s">
        <v>1653</v>
      </c>
    </row>
    <row r="74" spans="1:3" x14ac:dyDescent="0.25">
      <c r="A74" s="238" t="s">
        <v>52</v>
      </c>
      <c r="B74" s="238" t="s">
        <v>11</v>
      </c>
      <c r="C74" s="238" t="s">
        <v>1653</v>
      </c>
    </row>
    <row r="75" spans="1:3" x14ac:dyDescent="0.25">
      <c r="A75" s="238" t="s">
        <v>53</v>
      </c>
      <c r="B75" s="238" t="s">
        <v>11</v>
      </c>
      <c r="C75" s="238" t="s">
        <v>47</v>
      </c>
    </row>
    <row r="76" spans="1:3" x14ac:dyDescent="0.25">
      <c r="A76" s="238" t="s">
        <v>54</v>
      </c>
      <c r="B76" s="238" t="s">
        <v>11</v>
      </c>
      <c r="C76" s="238" t="s">
        <v>47</v>
      </c>
    </row>
    <row r="77" spans="1:3" x14ac:dyDescent="0.25">
      <c r="A77" s="238" t="s">
        <v>171</v>
      </c>
      <c r="B77" s="238" t="s">
        <v>11</v>
      </c>
      <c r="C77" s="238" t="s">
        <v>47</v>
      </c>
    </row>
    <row r="78" spans="1:3" x14ac:dyDescent="0.25">
      <c r="A78" s="238" t="s">
        <v>172</v>
      </c>
      <c r="B78" s="238" t="s">
        <v>11</v>
      </c>
      <c r="C78" s="238" t="s">
        <v>47</v>
      </c>
    </row>
    <row r="79" spans="1:3" x14ac:dyDescent="0.25">
      <c r="A79" s="238" t="s">
        <v>173</v>
      </c>
      <c r="B79" s="238" t="s">
        <v>11</v>
      </c>
      <c r="C79" s="238" t="s">
        <v>47</v>
      </c>
    </row>
    <row r="80" spans="1:3" x14ac:dyDescent="0.25">
      <c r="A80" s="238" t="s">
        <v>174</v>
      </c>
      <c r="B80" s="238" t="s">
        <v>11</v>
      </c>
      <c r="C80" s="238" t="s">
        <v>47</v>
      </c>
    </row>
    <row r="81" spans="1:3" x14ac:dyDescent="0.25">
      <c r="A81" s="238" t="s">
        <v>175</v>
      </c>
      <c r="B81" s="238" t="s">
        <v>11</v>
      </c>
      <c r="C81" s="238" t="s">
        <v>47</v>
      </c>
    </row>
    <row r="82" spans="1:3" x14ac:dyDescent="0.25">
      <c r="A82" s="238" t="s">
        <v>176</v>
      </c>
      <c r="B82" s="238" t="s">
        <v>11</v>
      </c>
      <c r="C82" s="238" t="s">
        <v>47</v>
      </c>
    </row>
    <row r="83" spans="1:3" x14ac:dyDescent="0.25">
      <c r="A83" s="238" t="s">
        <v>177</v>
      </c>
      <c r="B83" s="238" t="s">
        <v>11</v>
      </c>
      <c r="C83" s="238" t="s">
        <v>47</v>
      </c>
    </row>
    <row r="84" spans="1:3" x14ac:dyDescent="0.25">
      <c r="A84" s="238" t="s">
        <v>178</v>
      </c>
      <c r="B84" s="238" t="s">
        <v>11</v>
      </c>
      <c r="C84" s="238" t="s">
        <v>47</v>
      </c>
    </row>
    <row r="85" spans="1:3" x14ac:dyDescent="0.25">
      <c r="A85" s="238" t="s">
        <v>179</v>
      </c>
      <c r="B85" s="238" t="s">
        <v>11</v>
      </c>
      <c r="C85" s="238" t="s">
        <v>47</v>
      </c>
    </row>
    <row r="86" spans="1:3" x14ac:dyDescent="0.25">
      <c r="A86" s="238" t="s">
        <v>180</v>
      </c>
      <c r="B86" s="238" t="s">
        <v>11</v>
      </c>
      <c r="C86" s="238" t="s">
        <v>47</v>
      </c>
    </row>
    <row r="87" spans="1:3" x14ac:dyDescent="0.25">
      <c r="A87" s="238" t="s">
        <v>181</v>
      </c>
      <c r="B87" s="238" t="s">
        <v>11</v>
      </c>
      <c r="C87" s="238" t="s">
        <v>47</v>
      </c>
    </row>
    <row r="88" spans="1:3" x14ac:dyDescent="0.25">
      <c r="A88" s="238" t="s">
        <v>182</v>
      </c>
      <c r="B88" s="238" t="s">
        <v>11</v>
      </c>
      <c r="C88" s="238" t="s">
        <v>47</v>
      </c>
    </row>
    <row r="89" spans="1:3" x14ac:dyDescent="0.25">
      <c r="A89" s="238" t="s">
        <v>183</v>
      </c>
      <c r="B89" s="238" t="s">
        <v>11</v>
      </c>
      <c r="C89" s="238" t="s">
        <v>47</v>
      </c>
    </row>
    <row r="90" spans="1:3" x14ac:dyDescent="0.25">
      <c r="A90" s="239"/>
      <c r="B90" s="239"/>
      <c r="C90" s="239"/>
    </row>
    <row r="91" spans="1:3" x14ac:dyDescent="0.25">
      <c r="A91" s="239">
        <v>401580</v>
      </c>
      <c r="B91" s="239" t="s">
        <v>10</v>
      </c>
      <c r="C91" s="239" t="s">
        <v>18</v>
      </c>
    </row>
    <row r="92" spans="1:3" x14ac:dyDescent="0.25">
      <c r="A92" s="239"/>
      <c r="B92" s="239"/>
      <c r="C92" s="239"/>
    </row>
    <row r="93" spans="1:3" x14ac:dyDescent="0.25">
      <c r="A93" s="238" t="s">
        <v>19</v>
      </c>
      <c r="B93" s="238" t="s">
        <v>11</v>
      </c>
      <c r="C93" s="238" t="s">
        <v>194</v>
      </c>
    </row>
    <row r="94" spans="1:3" x14ac:dyDescent="0.25">
      <c r="A94" s="238" t="s">
        <v>20</v>
      </c>
      <c r="B94" s="238" t="s">
        <v>11</v>
      </c>
      <c r="C94" s="238" t="s">
        <v>195</v>
      </c>
    </row>
    <row r="95" spans="1:3" x14ac:dyDescent="0.25">
      <c r="A95" s="238" t="s">
        <v>21</v>
      </c>
      <c r="B95" s="238" t="s">
        <v>11</v>
      </c>
      <c r="C95" s="238" t="s">
        <v>196</v>
      </c>
    </row>
    <row r="96" spans="1:3" x14ac:dyDescent="0.25">
      <c r="A96" s="238" t="s">
        <v>22</v>
      </c>
      <c r="B96" s="238" t="s">
        <v>11</v>
      </c>
      <c r="C96" s="238" t="s">
        <v>184</v>
      </c>
    </row>
    <row r="97" spans="1:3" x14ac:dyDescent="0.25">
      <c r="A97" s="238" t="s">
        <v>23</v>
      </c>
      <c r="B97" s="238" t="s">
        <v>11</v>
      </c>
      <c r="C97" s="238" t="s">
        <v>187</v>
      </c>
    </row>
    <row r="98" spans="1:3" x14ac:dyDescent="0.25">
      <c r="A98" s="238" t="s">
        <v>161</v>
      </c>
      <c r="B98" s="238" t="s">
        <v>11</v>
      </c>
      <c r="C98" s="238" t="s">
        <v>163</v>
      </c>
    </row>
    <row r="99" spans="1:3" x14ac:dyDescent="0.25">
      <c r="A99" s="238" t="s">
        <v>162</v>
      </c>
      <c r="B99" s="238" t="s">
        <v>11</v>
      </c>
      <c r="C99" s="238" t="s">
        <v>197</v>
      </c>
    </row>
    <row r="100" spans="1:3" x14ac:dyDescent="0.25">
      <c r="A100" s="238" t="s">
        <v>185</v>
      </c>
      <c r="B100" s="238" t="s">
        <v>11</v>
      </c>
      <c r="C100" s="238" t="s">
        <v>164</v>
      </c>
    </row>
    <row r="101" spans="1:3" x14ac:dyDescent="0.25">
      <c r="A101" s="238" t="s">
        <v>186</v>
      </c>
      <c r="B101" s="238" t="s">
        <v>11</v>
      </c>
      <c r="C101" s="238" t="s">
        <v>188</v>
      </c>
    </row>
    <row r="102" spans="1:3" ht="15.75" thickBot="1" x14ac:dyDescent="0.3">
      <c r="B102" s="16"/>
      <c r="C102" s="16"/>
    </row>
    <row r="103" spans="1:3" ht="15.75" thickBot="1" x14ac:dyDescent="0.3">
      <c r="A103" s="240">
        <v>402000</v>
      </c>
      <c r="B103" s="236" t="s">
        <v>265</v>
      </c>
      <c r="C103" s="237" t="s">
        <v>266</v>
      </c>
    </row>
    <row r="104" spans="1:3" ht="15.75" thickBot="1" x14ac:dyDescent="0.3">
      <c r="A104" s="240">
        <v>403000</v>
      </c>
      <c r="B104" s="236" t="s">
        <v>210</v>
      </c>
      <c r="C104" s="237" t="s">
        <v>267</v>
      </c>
    </row>
    <row r="105" spans="1:3" ht="15.75" thickBot="1" x14ac:dyDescent="0.3">
      <c r="B105" s="16"/>
      <c r="C105" s="16"/>
    </row>
    <row r="106" spans="1:3" ht="15.75" thickBot="1" x14ac:dyDescent="0.3">
      <c r="A106" s="240">
        <v>501001</v>
      </c>
      <c r="B106" s="236" t="s">
        <v>211</v>
      </c>
      <c r="C106" s="237" t="s">
        <v>268</v>
      </c>
    </row>
    <row r="107" spans="1:3" ht="15.75" thickBot="1" x14ac:dyDescent="0.3">
      <c r="A107" s="240">
        <v>501002</v>
      </c>
      <c r="B107" s="236" t="s">
        <v>211</v>
      </c>
      <c r="C107" s="237" t="s">
        <v>269</v>
      </c>
    </row>
    <row r="108" spans="1:3" ht="15.75" thickBot="1" x14ac:dyDescent="0.3">
      <c r="A108" s="240">
        <v>501004</v>
      </c>
      <c r="B108" s="236" t="s">
        <v>211</v>
      </c>
      <c r="C108" s="237" t="s">
        <v>270</v>
      </c>
    </row>
    <row r="109" spans="1:3" ht="15.75" thickBot="1" x14ac:dyDescent="0.3">
      <c r="A109" s="240">
        <v>501005</v>
      </c>
      <c r="B109" s="236" t="s">
        <v>211</v>
      </c>
      <c r="C109" s="237" t="s">
        <v>271</v>
      </c>
    </row>
    <row r="110" spans="1:3" ht="15.75" thickBot="1" x14ac:dyDescent="0.3">
      <c r="A110" s="240">
        <v>501006</v>
      </c>
      <c r="B110" s="236" t="s">
        <v>211</v>
      </c>
      <c r="C110" s="237" t="s">
        <v>272</v>
      </c>
    </row>
    <row r="111" spans="1:3" ht="15.75" thickBot="1" x14ac:dyDescent="0.3">
      <c r="A111" s="240">
        <v>501012</v>
      </c>
      <c r="B111" s="236" t="s">
        <v>211</v>
      </c>
      <c r="C111" s="237" t="s">
        <v>273</v>
      </c>
    </row>
    <row r="112" spans="1:3" ht="15.75" thickBot="1" x14ac:dyDescent="0.3">
      <c r="A112" s="240">
        <v>503001</v>
      </c>
      <c r="B112" s="236" t="s">
        <v>211</v>
      </c>
      <c r="C112" s="237" t="s">
        <v>274</v>
      </c>
    </row>
    <row r="113" spans="1:3" ht="15.75" thickBot="1" x14ac:dyDescent="0.3">
      <c r="A113" s="240">
        <v>503002</v>
      </c>
      <c r="B113" s="236" t="s">
        <v>211</v>
      </c>
      <c r="C113" s="237" t="s">
        <v>275</v>
      </c>
    </row>
    <row r="114" spans="1:3" ht="15.75" thickBot="1" x14ac:dyDescent="0.3">
      <c r="A114" s="240">
        <v>503004</v>
      </c>
      <c r="B114" s="236" t="s">
        <v>265</v>
      </c>
      <c r="C114" s="237" t="s">
        <v>276</v>
      </c>
    </row>
    <row r="115" spans="1:3" ht="15.75" thickBot="1" x14ac:dyDescent="0.3">
      <c r="A115" s="240">
        <v>503006</v>
      </c>
      <c r="B115" s="236" t="s">
        <v>165</v>
      </c>
      <c r="C115" s="237" t="s">
        <v>277</v>
      </c>
    </row>
    <row r="116" spans="1:3" ht="15.75" thickBot="1" x14ac:dyDescent="0.3">
      <c r="A116" s="240">
        <v>503008</v>
      </c>
      <c r="B116" s="236" t="s">
        <v>211</v>
      </c>
      <c r="C116" s="237" t="s">
        <v>278</v>
      </c>
    </row>
    <row r="117" spans="1:3" ht="15.75" thickBot="1" x14ac:dyDescent="0.3">
      <c r="A117" s="240">
        <v>504001</v>
      </c>
      <c r="B117" s="236" t="s">
        <v>279</v>
      </c>
      <c r="C117" s="237" t="s">
        <v>280</v>
      </c>
    </row>
    <row r="118" spans="1:3" ht="15.75" thickBot="1" x14ac:dyDescent="0.3">
      <c r="A118" s="240">
        <v>504002</v>
      </c>
      <c r="B118" s="236" t="s">
        <v>279</v>
      </c>
      <c r="C118" s="237" t="s">
        <v>281</v>
      </c>
    </row>
    <row r="119" spans="1:3" ht="15.75" thickBot="1" x14ac:dyDescent="0.3">
      <c r="A119" s="240">
        <v>505000</v>
      </c>
      <c r="B119" s="236" t="s">
        <v>265</v>
      </c>
      <c r="C119" s="237" t="s">
        <v>282</v>
      </c>
    </row>
    <row r="120" spans="1:3" ht="15.75" thickBot="1" x14ac:dyDescent="0.3">
      <c r="B120" s="16"/>
      <c r="C120" s="16"/>
    </row>
    <row r="121" spans="1:3" ht="15.75" thickBot="1" x14ac:dyDescent="0.3">
      <c r="A121" s="240">
        <v>601000</v>
      </c>
      <c r="B121" s="236" t="s">
        <v>279</v>
      </c>
      <c r="C121" s="237" t="s">
        <v>283</v>
      </c>
    </row>
    <row r="122" spans="1:3" ht="15.75" thickBot="1" x14ac:dyDescent="0.3">
      <c r="A122" s="240">
        <v>601001</v>
      </c>
      <c r="B122" s="236" t="s">
        <v>279</v>
      </c>
      <c r="C122" s="237" t="s">
        <v>284</v>
      </c>
    </row>
    <row r="123" spans="1:3" ht="15.75" thickBot="1" x14ac:dyDescent="0.3">
      <c r="A123" s="240">
        <v>601002</v>
      </c>
      <c r="B123" s="236" t="s">
        <v>12</v>
      </c>
      <c r="C123" s="237" t="s">
        <v>285</v>
      </c>
    </row>
    <row r="124" spans="1:3" ht="15.75" thickBot="1" x14ac:dyDescent="0.3">
      <c r="A124" s="240">
        <v>601003</v>
      </c>
      <c r="B124" s="236" t="s">
        <v>165</v>
      </c>
      <c r="C124" s="237" t="s">
        <v>286</v>
      </c>
    </row>
    <row r="125" spans="1:3" ht="15.75" thickBot="1" x14ac:dyDescent="0.3">
      <c r="A125" s="240">
        <v>601004</v>
      </c>
      <c r="B125" s="236" t="s">
        <v>165</v>
      </c>
      <c r="C125" s="237" t="s">
        <v>287</v>
      </c>
    </row>
    <row r="126" spans="1:3" ht="15.75" thickBot="1" x14ac:dyDescent="0.3">
      <c r="A126" s="240">
        <v>601010</v>
      </c>
      <c r="B126" s="236" t="s">
        <v>279</v>
      </c>
      <c r="C126" s="237" t="s">
        <v>288</v>
      </c>
    </row>
    <row r="127" spans="1:3" ht="15.75" thickBot="1" x14ac:dyDescent="0.3">
      <c r="A127" s="240">
        <v>601011</v>
      </c>
      <c r="B127" s="236" t="s">
        <v>279</v>
      </c>
      <c r="C127" s="237" t="s">
        <v>289</v>
      </c>
    </row>
    <row r="128" spans="1:3" ht="15.75" thickBot="1" x14ac:dyDescent="0.3">
      <c r="A128" s="240">
        <v>601012</v>
      </c>
      <c r="B128" s="236" t="s">
        <v>279</v>
      </c>
      <c r="C128" s="237" t="s">
        <v>290</v>
      </c>
    </row>
    <row r="129" spans="1:3" ht="15.75" thickBot="1" x14ac:dyDescent="0.3">
      <c r="A129" s="240">
        <v>601013</v>
      </c>
      <c r="B129" s="236" t="s">
        <v>279</v>
      </c>
      <c r="C129" s="237" t="s">
        <v>291</v>
      </c>
    </row>
    <row r="130" spans="1:3" ht="15.75" thickBot="1" x14ac:dyDescent="0.3">
      <c r="A130" s="240">
        <v>601014</v>
      </c>
      <c r="B130" s="236" t="s">
        <v>279</v>
      </c>
      <c r="C130" s="237" t="s">
        <v>292</v>
      </c>
    </row>
    <row r="131" spans="1:3" ht="15.75" thickBot="1" x14ac:dyDescent="0.3">
      <c r="A131" s="240">
        <v>601015</v>
      </c>
      <c r="B131" s="236" t="s">
        <v>279</v>
      </c>
      <c r="C131" s="237" t="s">
        <v>293</v>
      </c>
    </row>
    <row r="132" spans="1:3" ht="15.75" thickBot="1" x14ac:dyDescent="0.3">
      <c r="A132" s="240">
        <v>601016</v>
      </c>
      <c r="B132" s="236" t="s">
        <v>279</v>
      </c>
      <c r="C132" s="237" t="s">
        <v>294</v>
      </c>
    </row>
    <row r="133" spans="1:3" ht="15.75" thickBot="1" x14ac:dyDescent="0.3">
      <c r="A133" s="240">
        <v>601017</v>
      </c>
      <c r="B133" s="236" t="s">
        <v>279</v>
      </c>
      <c r="C133" s="237" t="s">
        <v>295</v>
      </c>
    </row>
    <row r="134" spans="1:3" ht="15.75" thickBot="1" x14ac:dyDescent="0.3">
      <c r="A134" s="240">
        <v>601018</v>
      </c>
      <c r="B134" s="236" t="s">
        <v>279</v>
      </c>
      <c r="C134" s="237" t="s">
        <v>296</v>
      </c>
    </row>
    <row r="135" spans="1:3" ht="15.75" thickBot="1" x14ac:dyDescent="0.3">
      <c r="A135" s="240">
        <v>601019</v>
      </c>
      <c r="B135" s="236" t="s">
        <v>279</v>
      </c>
      <c r="C135" s="237" t="s">
        <v>297</v>
      </c>
    </row>
    <row r="136" spans="1:3" ht="15.75" thickBot="1" x14ac:dyDescent="0.3">
      <c r="A136" s="240">
        <v>601020</v>
      </c>
      <c r="B136" s="236" t="s">
        <v>279</v>
      </c>
      <c r="C136" s="237" t="s">
        <v>298</v>
      </c>
    </row>
    <row r="137" spans="1:3" ht="15.75" thickBot="1" x14ac:dyDescent="0.3">
      <c r="A137" s="240">
        <v>601021</v>
      </c>
      <c r="B137" s="236" t="s">
        <v>279</v>
      </c>
      <c r="C137" s="237" t="s">
        <v>299</v>
      </c>
    </row>
    <row r="138" spans="1:3" ht="15.75" thickBot="1" x14ac:dyDescent="0.3">
      <c r="A138" s="240">
        <v>601022</v>
      </c>
      <c r="B138" s="236" t="s">
        <v>279</v>
      </c>
      <c r="C138" s="237" t="s">
        <v>300</v>
      </c>
    </row>
    <row r="139" spans="1:3" ht="15.75" thickBot="1" x14ac:dyDescent="0.3">
      <c r="A139" s="240">
        <v>601023</v>
      </c>
      <c r="B139" s="236" t="s">
        <v>279</v>
      </c>
      <c r="C139" s="237" t="s">
        <v>301</v>
      </c>
    </row>
    <row r="140" spans="1:3" ht="15.75" thickBot="1" x14ac:dyDescent="0.3">
      <c r="A140" s="240">
        <v>601024</v>
      </c>
      <c r="B140" s="236" t="s">
        <v>279</v>
      </c>
      <c r="C140" s="237" t="s">
        <v>302</v>
      </c>
    </row>
    <row r="141" spans="1:3" ht="15.75" thickBot="1" x14ac:dyDescent="0.3">
      <c r="A141" s="240">
        <v>601025</v>
      </c>
      <c r="B141" s="236" t="s">
        <v>279</v>
      </c>
      <c r="C141" s="237" t="s">
        <v>303</v>
      </c>
    </row>
    <row r="142" spans="1:3" ht="15.75" thickBot="1" x14ac:dyDescent="0.3">
      <c r="A142" s="240">
        <v>601026</v>
      </c>
      <c r="B142" s="236" t="s">
        <v>279</v>
      </c>
      <c r="C142" s="237" t="s">
        <v>304</v>
      </c>
    </row>
    <row r="143" spans="1:3" ht="15.75" thickBot="1" x14ac:dyDescent="0.3">
      <c r="A143" s="240">
        <v>601027</v>
      </c>
      <c r="B143" s="236" t="s">
        <v>279</v>
      </c>
      <c r="C143" s="237" t="s">
        <v>305</v>
      </c>
    </row>
    <row r="144" spans="1:3" ht="15.75" thickBot="1" x14ac:dyDescent="0.3">
      <c r="A144" s="240">
        <v>601028</v>
      </c>
      <c r="B144" s="236" t="s">
        <v>279</v>
      </c>
      <c r="C144" s="237" t="s">
        <v>306</v>
      </c>
    </row>
    <row r="145" spans="1:3" ht="15.75" thickBot="1" x14ac:dyDescent="0.3">
      <c r="A145" s="240">
        <v>601029</v>
      </c>
      <c r="B145" s="236" t="s">
        <v>279</v>
      </c>
      <c r="C145" s="237" t="s">
        <v>307</v>
      </c>
    </row>
    <row r="146" spans="1:3" ht="15.75" thickBot="1" x14ac:dyDescent="0.3">
      <c r="A146" s="240">
        <v>601030</v>
      </c>
      <c r="B146" s="236" t="s">
        <v>279</v>
      </c>
      <c r="C146" s="237" t="s">
        <v>308</v>
      </c>
    </row>
    <row r="147" spans="1:3" ht="15.75" thickBot="1" x14ac:dyDescent="0.3">
      <c r="A147" s="240">
        <v>601031</v>
      </c>
      <c r="B147" s="236" t="s">
        <v>279</v>
      </c>
      <c r="C147" s="237" t="s">
        <v>309</v>
      </c>
    </row>
    <row r="148" spans="1:3" ht="15.75" thickBot="1" x14ac:dyDescent="0.3">
      <c r="A148" s="240">
        <v>601032</v>
      </c>
      <c r="B148" s="236" t="s">
        <v>279</v>
      </c>
      <c r="C148" s="237" t="s">
        <v>310</v>
      </c>
    </row>
    <row r="149" spans="1:3" ht="15.75" thickBot="1" x14ac:dyDescent="0.3">
      <c r="A149" s="240">
        <v>601033</v>
      </c>
      <c r="B149" s="236" t="s">
        <v>279</v>
      </c>
      <c r="C149" s="237" t="s">
        <v>311</v>
      </c>
    </row>
    <row r="150" spans="1:3" ht="15.75" thickBot="1" x14ac:dyDescent="0.3">
      <c r="A150" s="240">
        <v>601034</v>
      </c>
      <c r="B150" s="236" t="s">
        <v>279</v>
      </c>
      <c r="C150" s="237" t="s">
        <v>312</v>
      </c>
    </row>
    <row r="151" spans="1:3" ht="15.75" thickBot="1" x14ac:dyDescent="0.3">
      <c r="A151" s="240">
        <v>601035</v>
      </c>
      <c r="B151" s="236" t="s">
        <v>279</v>
      </c>
      <c r="C151" s="237" t="s">
        <v>313</v>
      </c>
    </row>
    <row r="152" spans="1:3" ht="15.75" thickBot="1" x14ac:dyDescent="0.3">
      <c r="A152" s="240">
        <v>601036</v>
      </c>
      <c r="B152" s="236" t="s">
        <v>279</v>
      </c>
      <c r="C152" s="237" t="s">
        <v>314</v>
      </c>
    </row>
    <row r="153" spans="1:3" ht="15.75" thickBot="1" x14ac:dyDescent="0.3">
      <c r="A153" s="240">
        <v>601037</v>
      </c>
      <c r="B153" s="236" t="s">
        <v>279</v>
      </c>
      <c r="C153" s="237" t="s">
        <v>315</v>
      </c>
    </row>
    <row r="154" spans="1:3" ht="15.75" thickBot="1" x14ac:dyDescent="0.3">
      <c r="A154" s="240">
        <v>601038</v>
      </c>
      <c r="B154" s="236" t="s">
        <v>279</v>
      </c>
      <c r="C154" s="237" t="s">
        <v>316</v>
      </c>
    </row>
    <row r="155" spans="1:3" ht="15.75" thickBot="1" x14ac:dyDescent="0.3">
      <c r="A155" s="240">
        <v>601039</v>
      </c>
      <c r="B155" s="236" t="s">
        <v>279</v>
      </c>
      <c r="C155" s="237" t="s">
        <v>317</v>
      </c>
    </row>
    <row r="156" spans="1:3" ht="15.75" thickBot="1" x14ac:dyDescent="0.3">
      <c r="A156" s="240">
        <v>601040</v>
      </c>
      <c r="B156" s="236" t="s">
        <v>279</v>
      </c>
      <c r="C156" s="237" t="s">
        <v>318</v>
      </c>
    </row>
    <row r="157" spans="1:3" ht="15.75" thickBot="1" x14ac:dyDescent="0.3">
      <c r="A157" s="240">
        <v>601041</v>
      </c>
      <c r="B157" s="236" t="s">
        <v>279</v>
      </c>
      <c r="C157" s="237" t="s">
        <v>319</v>
      </c>
    </row>
    <row r="158" spans="1:3" ht="15.75" thickBot="1" x14ac:dyDescent="0.3">
      <c r="A158" s="240">
        <v>601042</v>
      </c>
      <c r="B158" s="236" t="s">
        <v>279</v>
      </c>
      <c r="C158" s="237" t="s">
        <v>320</v>
      </c>
    </row>
    <row r="159" spans="1:3" ht="15.75" thickBot="1" x14ac:dyDescent="0.3">
      <c r="A159" s="240">
        <v>601043</v>
      </c>
      <c r="B159" s="236" t="s">
        <v>279</v>
      </c>
      <c r="C159" s="237" t="s">
        <v>321</v>
      </c>
    </row>
    <row r="160" spans="1:3" ht="15.75" thickBot="1" x14ac:dyDescent="0.3">
      <c r="A160" s="240">
        <v>601044</v>
      </c>
      <c r="B160" s="236" t="s">
        <v>279</v>
      </c>
      <c r="C160" s="237" t="s">
        <v>322</v>
      </c>
    </row>
    <row r="161" spans="1:3" ht="15.75" thickBot="1" x14ac:dyDescent="0.3">
      <c r="A161" s="240">
        <v>601045</v>
      </c>
      <c r="B161" s="236" t="s">
        <v>279</v>
      </c>
      <c r="C161" s="237" t="s">
        <v>323</v>
      </c>
    </row>
    <row r="162" spans="1:3" ht="15.75" thickBot="1" x14ac:dyDescent="0.3">
      <c r="A162" s="240">
        <v>601046</v>
      </c>
      <c r="B162" s="236" t="s">
        <v>279</v>
      </c>
      <c r="C162" s="237" t="s">
        <v>324</v>
      </c>
    </row>
    <row r="163" spans="1:3" ht="15.75" thickBot="1" x14ac:dyDescent="0.3">
      <c r="A163" s="240">
        <v>601047</v>
      </c>
      <c r="B163" s="236" t="s">
        <v>279</v>
      </c>
      <c r="C163" s="237" t="s">
        <v>325</v>
      </c>
    </row>
    <row r="164" spans="1:3" ht="15.75" thickBot="1" x14ac:dyDescent="0.3">
      <c r="A164" s="240">
        <v>601048</v>
      </c>
      <c r="B164" s="236" t="s">
        <v>279</v>
      </c>
      <c r="C164" s="237" t="s">
        <v>326</v>
      </c>
    </row>
    <row r="165" spans="1:3" ht="15.75" thickBot="1" x14ac:dyDescent="0.3">
      <c r="A165" s="240">
        <v>601049</v>
      </c>
      <c r="B165" s="236" t="s">
        <v>279</v>
      </c>
      <c r="C165" s="237" t="s">
        <v>327</v>
      </c>
    </row>
    <row r="166" spans="1:3" ht="15.75" thickBot="1" x14ac:dyDescent="0.3">
      <c r="A166" s="240">
        <v>601050</v>
      </c>
      <c r="B166" s="236" t="s">
        <v>279</v>
      </c>
      <c r="C166" s="237" t="s">
        <v>328</v>
      </c>
    </row>
    <row r="167" spans="1:3" ht="15.75" thickBot="1" x14ac:dyDescent="0.3">
      <c r="A167" s="240">
        <v>601051</v>
      </c>
      <c r="B167" s="236" t="s">
        <v>279</v>
      </c>
      <c r="C167" s="237" t="s">
        <v>329</v>
      </c>
    </row>
    <row r="168" spans="1:3" ht="15.75" thickBot="1" x14ac:dyDescent="0.3">
      <c r="A168" s="240">
        <v>601052</v>
      </c>
      <c r="B168" s="236" t="s">
        <v>279</v>
      </c>
      <c r="C168" s="237" t="s">
        <v>330</v>
      </c>
    </row>
    <row r="169" spans="1:3" ht="15.75" thickBot="1" x14ac:dyDescent="0.3">
      <c r="A169" s="240">
        <v>601053</v>
      </c>
      <c r="B169" s="236" t="s">
        <v>279</v>
      </c>
      <c r="C169" s="237" t="s">
        <v>331</v>
      </c>
    </row>
    <row r="170" spans="1:3" ht="15.75" thickBot="1" x14ac:dyDescent="0.3">
      <c r="A170" s="240">
        <v>601054</v>
      </c>
      <c r="B170" s="236" t="s">
        <v>279</v>
      </c>
      <c r="C170" s="237" t="s">
        <v>332</v>
      </c>
    </row>
    <row r="171" spans="1:3" ht="15.75" thickBot="1" x14ac:dyDescent="0.3">
      <c r="A171" s="240">
        <v>601055</v>
      </c>
      <c r="B171" s="236" t="s">
        <v>279</v>
      </c>
      <c r="C171" s="237" t="s">
        <v>333</v>
      </c>
    </row>
    <row r="172" spans="1:3" ht="15.75" thickBot="1" x14ac:dyDescent="0.3">
      <c r="A172" s="240">
        <v>601056</v>
      </c>
      <c r="B172" s="236" t="s">
        <v>279</v>
      </c>
      <c r="C172" s="237" t="s">
        <v>334</v>
      </c>
    </row>
    <row r="173" spans="1:3" ht="15.75" thickBot="1" x14ac:dyDescent="0.3">
      <c r="A173" s="240">
        <v>601057</v>
      </c>
      <c r="B173" s="236" t="s">
        <v>279</v>
      </c>
      <c r="C173" s="237" t="s">
        <v>335</v>
      </c>
    </row>
    <row r="174" spans="1:3" ht="15.75" thickBot="1" x14ac:dyDescent="0.3">
      <c r="A174" s="240">
        <v>601058</v>
      </c>
      <c r="B174" s="236" t="s">
        <v>279</v>
      </c>
      <c r="C174" s="237" t="s">
        <v>336</v>
      </c>
    </row>
    <row r="175" spans="1:3" ht="15.75" thickBot="1" x14ac:dyDescent="0.3">
      <c r="A175" s="240">
        <v>601059</v>
      </c>
      <c r="B175" s="236" t="s">
        <v>279</v>
      </c>
      <c r="C175" s="237" t="s">
        <v>337</v>
      </c>
    </row>
    <row r="176" spans="1:3" ht="15.75" thickBot="1" x14ac:dyDescent="0.3">
      <c r="A176" s="240">
        <v>601060</v>
      </c>
      <c r="B176" s="236" t="s">
        <v>279</v>
      </c>
      <c r="C176" s="237" t="s">
        <v>338</v>
      </c>
    </row>
    <row r="177" spans="1:3" ht="15.75" thickBot="1" x14ac:dyDescent="0.3">
      <c r="A177" s="240">
        <v>601061</v>
      </c>
      <c r="B177" s="236" t="s">
        <v>279</v>
      </c>
      <c r="C177" s="237" t="s">
        <v>339</v>
      </c>
    </row>
    <row r="178" spans="1:3" ht="15.75" thickBot="1" x14ac:dyDescent="0.3">
      <c r="A178" s="240">
        <v>601062</v>
      </c>
      <c r="B178" s="236" t="s">
        <v>279</v>
      </c>
      <c r="C178" s="237" t="s">
        <v>340</v>
      </c>
    </row>
    <row r="179" spans="1:3" ht="15.75" thickBot="1" x14ac:dyDescent="0.3">
      <c r="A179" s="240">
        <v>601063</v>
      </c>
      <c r="B179" s="236" t="s">
        <v>279</v>
      </c>
      <c r="C179" s="237" t="s">
        <v>341</v>
      </c>
    </row>
    <row r="180" spans="1:3" ht="15.75" thickBot="1" x14ac:dyDescent="0.3">
      <c r="A180" s="240">
        <v>601064</v>
      </c>
      <c r="B180" s="236" t="s">
        <v>279</v>
      </c>
      <c r="C180" s="237" t="s">
        <v>342</v>
      </c>
    </row>
    <row r="181" spans="1:3" ht="15.75" thickBot="1" x14ac:dyDescent="0.3">
      <c r="A181" s="240">
        <v>601065</v>
      </c>
      <c r="B181" s="236" t="s">
        <v>279</v>
      </c>
      <c r="C181" s="237" t="s">
        <v>343</v>
      </c>
    </row>
    <row r="182" spans="1:3" ht="15.75" thickBot="1" x14ac:dyDescent="0.3">
      <c r="A182" s="240">
        <v>601066</v>
      </c>
      <c r="B182" s="236" t="s">
        <v>279</v>
      </c>
      <c r="C182" s="237" t="s">
        <v>344</v>
      </c>
    </row>
    <row r="183" spans="1:3" ht="15.75" thickBot="1" x14ac:dyDescent="0.3">
      <c r="A183" s="240">
        <v>601067</v>
      </c>
      <c r="B183" s="236" t="s">
        <v>279</v>
      </c>
      <c r="C183" s="237" t="s">
        <v>345</v>
      </c>
    </row>
    <row r="184" spans="1:3" ht="15.75" thickBot="1" x14ac:dyDescent="0.3">
      <c r="A184" s="240">
        <v>601068</v>
      </c>
      <c r="B184" s="236" t="s">
        <v>279</v>
      </c>
      <c r="C184" s="237" t="s">
        <v>346</v>
      </c>
    </row>
    <row r="185" spans="1:3" ht="15.75" thickBot="1" x14ac:dyDescent="0.3">
      <c r="A185" s="240">
        <v>601069</v>
      </c>
      <c r="B185" s="236" t="s">
        <v>279</v>
      </c>
      <c r="C185" s="237" t="s">
        <v>347</v>
      </c>
    </row>
    <row r="186" spans="1:3" ht="15.75" thickBot="1" x14ac:dyDescent="0.3">
      <c r="A186" s="240">
        <v>601070</v>
      </c>
      <c r="B186" s="236" t="s">
        <v>279</v>
      </c>
      <c r="C186" s="237" t="s">
        <v>348</v>
      </c>
    </row>
    <row r="187" spans="1:3" ht="15.75" thickBot="1" x14ac:dyDescent="0.3">
      <c r="A187" s="240">
        <v>601071</v>
      </c>
      <c r="B187" s="236" t="s">
        <v>279</v>
      </c>
      <c r="C187" s="237" t="s">
        <v>349</v>
      </c>
    </row>
    <row r="188" spans="1:3" ht="15.75" thickBot="1" x14ac:dyDescent="0.3">
      <c r="A188" s="240">
        <v>601072</v>
      </c>
      <c r="B188" s="236" t="s">
        <v>279</v>
      </c>
      <c r="C188" s="237" t="s">
        <v>349</v>
      </c>
    </row>
    <row r="189" spans="1:3" ht="15.75" thickBot="1" x14ac:dyDescent="0.3">
      <c r="A189" s="240">
        <v>601100</v>
      </c>
      <c r="B189" s="236" t="s">
        <v>279</v>
      </c>
      <c r="C189" s="237" t="s">
        <v>350</v>
      </c>
    </row>
    <row r="190" spans="1:3" ht="15.75" thickBot="1" x14ac:dyDescent="0.3">
      <c r="A190" s="240">
        <v>601101</v>
      </c>
      <c r="B190" s="236" t="s">
        <v>279</v>
      </c>
      <c r="C190" s="237" t="s">
        <v>351</v>
      </c>
    </row>
    <row r="191" spans="1:3" ht="15.75" thickBot="1" x14ac:dyDescent="0.3">
      <c r="A191" s="240">
        <v>601102</v>
      </c>
      <c r="B191" s="236" t="s">
        <v>279</v>
      </c>
      <c r="C191" s="237" t="s">
        <v>352</v>
      </c>
    </row>
    <row r="192" spans="1:3" ht="15.75" thickBot="1" x14ac:dyDescent="0.3">
      <c r="A192" s="240">
        <v>601103</v>
      </c>
      <c r="B192" s="236" t="s">
        <v>279</v>
      </c>
      <c r="C192" s="237" t="s">
        <v>353</v>
      </c>
    </row>
    <row r="193" spans="1:3" ht="15.75" thickBot="1" x14ac:dyDescent="0.3">
      <c r="A193" s="240">
        <v>601104</v>
      </c>
      <c r="B193" s="236" t="s">
        <v>279</v>
      </c>
      <c r="C193" s="237" t="s">
        <v>354</v>
      </c>
    </row>
    <row r="194" spans="1:3" ht="15.75" thickBot="1" x14ac:dyDescent="0.3">
      <c r="A194" s="240">
        <v>601105</v>
      </c>
      <c r="B194" s="236" t="s">
        <v>279</v>
      </c>
      <c r="C194" s="237" t="s">
        <v>355</v>
      </c>
    </row>
    <row r="195" spans="1:3" ht="15.75" thickBot="1" x14ac:dyDescent="0.3">
      <c r="A195" s="240">
        <v>601106</v>
      </c>
      <c r="B195" s="236" t="s">
        <v>279</v>
      </c>
      <c r="C195" s="237" t="s">
        <v>356</v>
      </c>
    </row>
    <row r="196" spans="1:3" ht="15.75" thickBot="1" x14ac:dyDescent="0.3">
      <c r="A196" s="240">
        <v>601107</v>
      </c>
      <c r="B196" s="236" t="s">
        <v>279</v>
      </c>
      <c r="C196" s="237" t="s">
        <v>357</v>
      </c>
    </row>
    <row r="197" spans="1:3" ht="15.75" thickBot="1" x14ac:dyDescent="0.3">
      <c r="A197" s="240">
        <v>601108</v>
      </c>
      <c r="B197" s="236" t="s">
        <v>279</v>
      </c>
      <c r="C197" s="237" t="s">
        <v>358</v>
      </c>
    </row>
    <row r="198" spans="1:3" ht="15.75" thickBot="1" x14ac:dyDescent="0.3">
      <c r="A198" s="240">
        <v>601109</v>
      </c>
      <c r="B198" s="236" t="s">
        <v>279</v>
      </c>
      <c r="C198" s="237" t="s">
        <v>359</v>
      </c>
    </row>
    <row r="199" spans="1:3" ht="15.75" thickBot="1" x14ac:dyDescent="0.3">
      <c r="A199" s="240">
        <v>601110</v>
      </c>
      <c r="B199" s="236" t="s">
        <v>279</v>
      </c>
      <c r="C199" s="237" t="s">
        <v>360</v>
      </c>
    </row>
    <row r="200" spans="1:3" ht="15.75" thickBot="1" x14ac:dyDescent="0.3">
      <c r="A200" s="240">
        <v>601111</v>
      </c>
      <c r="B200" s="236" t="s">
        <v>279</v>
      </c>
      <c r="C200" s="237" t="s">
        <v>361</v>
      </c>
    </row>
    <row r="201" spans="1:3" ht="15.75" thickBot="1" x14ac:dyDescent="0.3">
      <c r="A201" s="240">
        <v>601112</v>
      </c>
      <c r="B201" s="236" t="s">
        <v>279</v>
      </c>
      <c r="C201" s="237" t="s">
        <v>362</v>
      </c>
    </row>
    <row r="202" spans="1:3" ht="15.75" thickBot="1" x14ac:dyDescent="0.3">
      <c r="A202" s="240">
        <v>601113</v>
      </c>
      <c r="B202" s="236" t="s">
        <v>279</v>
      </c>
      <c r="C202" s="237" t="s">
        <v>363</v>
      </c>
    </row>
    <row r="203" spans="1:3" ht="15.75" thickBot="1" x14ac:dyDescent="0.3">
      <c r="A203" s="240">
        <v>601114</v>
      </c>
      <c r="B203" s="236" t="s">
        <v>279</v>
      </c>
      <c r="C203" s="237" t="s">
        <v>364</v>
      </c>
    </row>
    <row r="204" spans="1:3" ht="15.75" thickBot="1" x14ac:dyDescent="0.3">
      <c r="A204" s="240">
        <v>601115</v>
      </c>
      <c r="B204" s="236" t="s">
        <v>279</v>
      </c>
      <c r="C204" s="237" t="s">
        <v>365</v>
      </c>
    </row>
    <row r="205" spans="1:3" ht="15.75" thickBot="1" x14ac:dyDescent="0.3">
      <c r="A205" s="240">
        <v>601116</v>
      </c>
      <c r="B205" s="236" t="s">
        <v>279</v>
      </c>
      <c r="C205" s="237" t="s">
        <v>366</v>
      </c>
    </row>
    <row r="206" spans="1:3" ht="15.75" thickBot="1" x14ac:dyDescent="0.3">
      <c r="A206" s="240">
        <v>601117</v>
      </c>
      <c r="B206" s="236" t="s">
        <v>279</v>
      </c>
      <c r="C206" s="237" t="s">
        <v>367</v>
      </c>
    </row>
    <row r="207" spans="1:3" ht="15.75" thickBot="1" x14ac:dyDescent="0.3">
      <c r="A207" s="240">
        <v>601118</v>
      </c>
      <c r="B207" s="236" t="s">
        <v>279</v>
      </c>
      <c r="C207" s="237" t="s">
        <v>368</v>
      </c>
    </row>
    <row r="208" spans="1:3" ht="15.75" thickBot="1" x14ac:dyDescent="0.3">
      <c r="A208" s="240">
        <v>601119</v>
      </c>
      <c r="B208" s="236" t="s">
        <v>279</v>
      </c>
      <c r="C208" s="237" t="s">
        <v>369</v>
      </c>
    </row>
    <row r="209" spans="1:3" ht="15.75" thickBot="1" x14ac:dyDescent="0.3">
      <c r="A209" s="240">
        <v>601120</v>
      </c>
      <c r="B209" s="236" t="s">
        <v>279</v>
      </c>
      <c r="C209" s="237" t="s">
        <v>370</v>
      </c>
    </row>
    <row r="210" spans="1:3" ht="15.75" thickBot="1" x14ac:dyDescent="0.3">
      <c r="A210" s="240">
        <v>601121</v>
      </c>
      <c r="B210" s="236" t="s">
        <v>279</v>
      </c>
      <c r="C210" s="237" t="s">
        <v>371</v>
      </c>
    </row>
    <row r="211" spans="1:3" ht="15.75" thickBot="1" x14ac:dyDescent="0.3">
      <c r="A211" s="240">
        <v>601122</v>
      </c>
      <c r="B211" s="236" t="s">
        <v>279</v>
      </c>
      <c r="C211" s="237" t="s">
        <v>372</v>
      </c>
    </row>
    <row r="212" spans="1:3" ht="15.75" thickBot="1" x14ac:dyDescent="0.3">
      <c r="A212" s="240">
        <v>601123</v>
      </c>
      <c r="B212" s="236" t="s">
        <v>279</v>
      </c>
      <c r="C212" s="237" t="s">
        <v>373</v>
      </c>
    </row>
    <row r="213" spans="1:3" ht="15.75" thickBot="1" x14ac:dyDescent="0.3">
      <c r="A213" s="240">
        <v>601124</v>
      </c>
      <c r="B213" s="236" t="s">
        <v>279</v>
      </c>
      <c r="C213" s="237" t="s">
        <v>374</v>
      </c>
    </row>
    <row r="214" spans="1:3" ht="15.75" thickBot="1" x14ac:dyDescent="0.3">
      <c r="A214" s="240">
        <v>601125</v>
      </c>
      <c r="B214" s="236" t="s">
        <v>279</v>
      </c>
      <c r="C214" s="237" t="s">
        <v>375</v>
      </c>
    </row>
    <row r="215" spans="1:3" ht="15.75" thickBot="1" x14ac:dyDescent="0.3">
      <c r="A215" s="240">
        <v>601126</v>
      </c>
      <c r="B215" s="236" t="s">
        <v>279</v>
      </c>
      <c r="C215" s="237" t="s">
        <v>376</v>
      </c>
    </row>
    <row r="216" spans="1:3" ht="15.75" thickBot="1" x14ac:dyDescent="0.3">
      <c r="A216" s="240">
        <v>601127</v>
      </c>
      <c r="B216" s="236" t="s">
        <v>279</v>
      </c>
      <c r="C216" s="237" t="s">
        <v>377</v>
      </c>
    </row>
    <row r="217" spans="1:3" ht="15.75" thickBot="1" x14ac:dyDescent="0.3">
      <c r="A217" s="240">
        <v>601128</v>
      </c>
      <c r="B217" s="236" t="s">
        <v>279</v>
      </c>
      <c r="C217" s="237" t="s">
        <v>378</v>
      </c>
    </row>
    <row r="218" spans="1:3" ht="15.75" thickBot="1" x14ac:dyDescent="0.3">
      <c r="A218" s="240">
        <v>601129</v>
      </c>
      <c r="B218" s="236" t="s">
        <v>279</v>
      </c>
      <c r="C218" s="237" t="s">
        <v>379</v>
      </c>
    </row>
    <row r="219" spans="1:3" ht="15.75" thickBot="1" x14ac:dyDescent="0.3">
      <c r="A219" s="240">
        <v>601130</v>
      </c>
      <c r="B219" s="236" t="s">
        <v>380</v>
      </c>
      <c r="C219" s="237" t="s">
        <v>381</v>
      </c>
    </row>
    <row r="220" spans="1:3" ht="15.75" thickBot="1" x14ac:dyDescent="0.3">
      <c r="A220" s="240">
        <v>601131</v>
      </c>
      <c r="B220" s="236" t="s">
        <v>279</v>
      </c>
      <c r="C220" s="237" t="s">
        <v>382</v>
      </c>
    </row>
    <row r="221" spans="1:3" ht="15.75" thickBot="1" x14ac:dyDescent="0.3">
      <c r="A221" s="240">
        <v>601132</v>
      </c>
      <c r="B221" s="236" t="s">
        <v>279</v>
      </c>
      <c r="C221" s="237" t="s">
        <v>383</v>
      </c>
    </row>
    <row r="222" spans="1:3" ht="15.75" thickBot="1" x14ac:dyDescent="0.3">
      <c r="A222" s="240">
        <v>601133</v>
      </c>
      <c r="B222" s="236" t="s">
        <v>279</v>
      </c>
      <c r="C222" s="237" t="s">
        <v>384</v>
      </c>
    </row>
    <row r="223" spans="1:3" ht="15.75" thickBot="1" x14ac:dyDescent="0.3">
      <c r="A223" s="240">
        <v>601134</v>
      </c>
      <c r="B223" s="236" t="s">
        <v>279</v>
      </c>
      <c r="C223" s="237" t="s">
        <v>385</v>
      </c>
    </row>
    <row r="224" spans="1:3" ht="15.75" thickBot="1" x14ac:dyDescent="0.3">
      <c r="A224" s="240">
        <v>601135</v>
      </c>
      <c r="B224" s="236" t="s">
        <v>279</v>
      </c>
      <c r="C224" s="237" t="s">
        <v>386</v>
      </c>
    </row>
    <row r="225" spans="1:3" ht="15.75" thickBot="1" x14ac:dyDescent="0.3">
      <c r="A225" s="240">
        <v>601136</v>
      </c>
      <c r="B225" s="236" t="s">
        <v>279</v>
      </c>
      <c r="C225" s="237" t="s">
        <v>387</v>
      </c>
    </row>
    <row r="226" spans="1:3" ht="15.75" thickBot="1" x14ac:dyDescent="0.3">
      <c r="A226" s="240">
        <v>601137</v>
      </c>
      <c r="B226" s="236" t="s">
        <v>279</v>
      </c>
      <c r="C226" s="237" t="s">
        <v>388</v>
      </c>
    </row>
    <row r="227" spans="1:3" ht="15.75" thickBot="1" x14ac:dyDescent="0.3">
      <c r="A227" s="240">
        <v>601138</v>
      </c>
      <c r="B227" s="236" t="s">
        <v>279</v>
      </c>
      <c r="C227" s="237" t="s">
        <v>389</v>
      </c>
    </row>
    <row r="228" spans="1:3" ht="15.75" thickBot="1" x14ac:dyDescent="0.3">
      <c r="A228" s="240">
        <v>601139</v>
      </c>
      <c r="B228" s="236" t="s">
        <v>279</v>
      </c>
      <c r="C228" s="237" t="s">
        <v>390</v>
      </c>
    </row>
    <row r="229" spans="1:3" ht="15.75" thickBot="1" x14ac:dyDescent="0.3">
      <c r="A229" s="240">
        <v>601140</v>
      </c>
      <c r="B229" s="236" t="s">
        <v>165</v>
      </c>
      <c r="C229" s="237" t="s">
        <v>391</v>
      </c>
    </row>
    <row r="230" spans="1:3" ht="15.75" thickBot="1" x14ac:dyDescent="0.3">
      <c r="A230" s="240">
        <v>601141</v>
      </c>
      <c r="B230" s="236" t="s">
        <v>165</v>
      </c>
      <c r="C230" s="237" t="s">
        <v>392</v>
      </c>
    </row>
    <row r="231" spans="1:3" ht="15.75" thickBot="1" x14ac:dyDescent="0.3">
      <c r="A231" s="240">
        <v>601142</v>
      </c>
      <c r="B231" s="236" t="s">
        <v>165</v>
      </c>
      <c r="C231" s="237" t="s">
        <v>393</v>
      </c>
    </row>
    <row r="232" spans="1:3" ht="15.75" thickBot="1" x14ac:dyDescent="0.3">
      <c r="A232" s="240">
        <v>601143</v>
      </c>
      <c r="B232" s="236" t="s">
        <v>165</v>
      </c>
      <c r="C232" s="237" t="s">
        <v>394</v>
      </c>
    </row>
    <row r="233" spans="1:3" ht="15.75" thickBot="1" x14ac:dyDescent="0.3">
      <c r="A233" s="240">
        <v>601144</v>
      </c>
      <c r="B233" s="236" t="s">
        <v>165</v>
      </c>
      <c r="C233" s="237" t="s">
        <v>395</v>
      </c>
    </row>
    <row r="234" spans="1:3" ht="15.75" thickBot="1" x14ac:dyDescent="0.3">
      <c r="A234" s="240">
        <v>601145</v>
      </c>
      <c r="B234" s="236" t="s">
        <v>165</v>
      </c>
      <c r="C234" s="237" t="s">
        <v>396</v>
      </c>
    </row>
    <row r="235" spans="1:3" ht="15.75" thickBot="1" x14ac:dyDescent="0.3">
      <c r="A235" s="240">
        <v>601146</v>
      </c>
      <c r="B235" s="236" t="s">
        <v>165</v>
      </c>
      <c r="C235" s="237" t="s">
        <v>397</v>
      </c>
    </row>
    <row r="236" spans="1:3" ht="15.75" thickBot="1" x14ac:dyDescent="0.3">
      <c r="A236" s="240">
        <v>601147</v>
      </c>
      <c r="B236" s="236" t="s">
        <v>165</v>
      </c>
      <c r="C236" s="237" t="s">
        <v>398</v>
      </c>
    </row>
    <row r="237" spans="1:3" ht="15.75" thickBot="1" x14ac:dyDescent="0.3">
      <c r="A237" s="240">
        <v>601148</v>
      </c>
      <c r="B237" s="236" t="s">
        <v>165</v>
      </c>
      <c r="C237" s="237" t="s">
        <v>399</v>
      </c>
    </row>
    <row r="238" spans="1:3" ht="15.75" thickBot="1" x14ac:dyDescent="0.3">
      <c r="A238" s="240">
        <v>601149</v>
      </c>
      <c r="B238" s="236" t="s">
        <v>165</v>
      </c>
      <c r="C238" s="237" t="s">
        <v>400</v>
      </c>
    </row>
    <row r="239" spans="1:3" ht="15.75" thickBot="1" x14ac:dyDescent="0.3">
      <c r="A239" s="240">
        <v>601150</v>
      </c>
      <c r="B239" s="236" t="s">
        <v>165</v>
      </c>
      <c r="C239" s="237" t="s">
        <v>401</v>
      </c>
    </row>
    <row r="240" spans="1:3" ht="15.75" thickBot="1" x14ac:dyDescent="0.3">
      <c r="A240" s="240">
        <v>601151</v>
      </c>
      <c r="B240" s="236" t="s">
        <v>165</v>
      </c>
      <c r="C240" s="237" t="s">
        <v>402</v>
      </c>
    </row>
    <row r="241" spans="1:3" ht="15.75" thickBot="1" x14ac:dyDescent="0.3">
      <c r="A241" s="240">
        <v>601152</v>
      </c>
      <c r="B241" s="236" t="s">
        <v>165</v>
      </c>
      <c r="C241" s="237" t="s">
        <v>403</v>
      </c>
    </row>
    <row r="242" spans="1:3" ht="15.75" thickBot="1" x14ac:dyDescent="0.3">
      <c r="A242" s="240">
        <v>601153</v>
      </c>
      <c r="B242" s="236" t="s">
        <v>165</v>
      </c>
      <c r="C242" s="237" t="s">
        <v>404</v>
      </c>
    </row>
    <row r="243" spans="1:3" ht="15.75" thickBot="1" x14ac:dyDescent="0.3">
      <c r="A243" s="240">
        <v>601154</v>
      </c>
      <c r="B243" s="236" t="s">
        <v>165</v>
      </c>
      <c r="C243" s="237" t="s">
        <v>405</v>
      </c>
    </row>
    <row r="244" spans="1:3" ht="15.75" thickBot="1" x14ac:dyDescent="0.3">
      <c r="A244" s="240">
        <v>601155</v>
      </c>
      <c r="B244" s="236" t="s">
        <v>165</v>
      </c>
      <c r="C244" s="237" t="s">
        <v>406</v>
      </c>
    </row>
    <row r="245" spans="1:3" ht="15.75" thickBot="1" x14ac:dyDescent="0.3">
      <c r="A245" s="240">
        <v>601156</v>
      </c>
      <c r="B245" s="236" t="s">
        <v>165</v>
      </c>
      <c r="C245" s="237" t="s">
        <v>407</v>
      </c>
    </row>
    <row r="246" spans="1:3" ht="15.75" thickBot="1" x14ac:dyDescent="0.3">
      <c r="A246" s="240">
        <v>601157</v>
      </c>
      <c r="B246" s="236" t="s">
        <v>165</v>
      </c>
      <c r="C246" s="237" t="s">
        <v>408</v>
      </c>
    </row>
    <row r="247" spans="1:3" ht="15.75" thickBot="1" x14ac:dyDescent="0.3">
      <c r="A247" s="240">
        <v>601158</v>
      </c>
      <c r="B247" s="236" t="s">
        <v>165</v>
      </c>
      <c r="C247" s="237" t="s">
        <v>409</v>
      </c>
    </row>
    <row r="248" spans="1:3" ht="15.75" thickBot="1" x14ac:dyDescent="0.3">
      <c r="A248" s="240">
        <v>601170</v>
      </c>
      <c r="B248" s="236" t="s">
        <v>165</v>
      </c>
      <c r="C248" s="237" t="s">
        <v>410</v>
      </c>
    </row>
    <row r="249" spans="1:3" ht="15.75" thickBot="1" x14ac:dyDescent="0.3">
      <c r="A249" s="240">
        <v>601171</v>
      </c>
      <c r="B249" s="236" t="s">
        <v>165</v>
      </c>
      <c r="C249" s="237" t="s">
        <v>411</v>
      </c>
    </row>
    <row r="250" spans="1:3" ht="15.75" thickBot="1" x14ac:dyDescent="0.3">
      <c r="A250" s="240">
        <v>601172</v>
      </c>
      <c r="B250" s="236" t="s">
        <v>165</v>
      </c>
      <c r="C250" s="237" t="s">
        <v>412</v>
      </c>
    </row>
    <row r="251" spans="1:3" ht="15.75" thickBot="1" x14ac:dyDescent="0.3">
      <c r="A251" s="240">
        <v>601173</v>
      </c>
      <c r="B251" s="236" t="s">
        <v>165</v>
      </c>
      <c r="C251" s="237" t="s">
        <v>413</v>
      </c>
    </row>
    <row r="252" spans="1:3" ht="15.75" thickBot="1" x14ac:dyDescent="0.3">
      <c r="A252" s="240">
        <v>601174</v>
      </c>
      <c r="B252" s="236" t="s">
        <v>165</v>
      </c>
      <c r="C252" s="237" t="s">
        <v>414</v>
      </c>
    </row>
    <row r="253" spans="1:3" ht="15.75" thickBot="1" x14ac:dyDescent="0.3">
      <c r="A253" s="240">
        <v>601175</v>
      </c>
      <c r="B253" s="236" t="s">
        <v>165</v>
      </c>
      <c r="C253" s="237" t="s">
        <v>415</v>
      </c>
    </row>
    <row r="254" spans="1:3" ht="15.75" thickBot="1" x14ac:dyDescent="0.3">
      <c r="A254" s="240">
        <v>601176</v>
      </c>
      <c r="B254" s="236" t="s">
        <v>165</v>
      </c>
      <c r="C254" s="237" t="s">
        <v>416</v>
      </c>
    </row>
    <row r="255" spans="1:3" ht="15.75" thickBot="1" x14ac:dyDescent="0.3">
      <c r="A255" s="240">
        <v>601177</v>
      </c>
      <c r="B255" s="236" t="s">
        <v>165</v>
      </c>
      <c r="C255" s="237" t="s">
        <v>417</v>
      </c>
    </row>
    <row r="256" spans="1:3" ht="15.75" thickBot="1" x14ac:dyDescent="0.3">
      <c r="A256" s="240">
        <v>601178</v>
      </c>
      <c r="B256" s="236" t="s">
        <v>165</v>
      </c>
      <c r="C256" s="237" t="s">
        <v>418</v>
      </c>
    </row>
    <row r="257" spans="1:3" ht="15.75" thickBot="1" x14ac:dyDescent="0.3">
      <c r="A257" s="240">
        <v>601179</v>
      </c>
      <c r="B257" s="236" t="s">
        <v>165</v>
      </c>
      <c r="C257" s="237" t="s">
        <v>419</v>
      </c>
    </row>
    <row r="258" spans="1:3" ht="15.75" thickBot="1" x14ac:dyDescent="0.3">
      <c r="A258" s="240">
        <v>601180</v>
      </c>
      <c r="B258" s="236" t="s">
        <v>165</v>
      </c>
      <c r="C258" s="237" t="s">
        <v>420</v>
      </c>
    </row>
    <row r="259" spans="1:3" ht="15.75" thickBot="1" x14ac:dyDescent="0.3">
      <c r="A259" s="240">
        <v>601190</v>
      </c>
      <c r="B259" s="236" t="s">
        <v>279</v>
      </c>
      <c r="C259" s="237" t="s">
        <v>421</v>
      </c>
    </row>
    <row r="260" spans="1:3" ht="15.75" thickBot="1" x14ac:dyDescent="0.3">
      <c r="A260" s="240">
        <v>601191</v>
      </c>
      <c r="B260" s="236" t="s">
        <v>279</v>
      </c>
      <c r="C260" s="237" t="s">
        <v>422</v>
      </c>
    </row>
    <row r="261" spans="1:3" ht="15.75" thickBot="1" x14ac:dyDescent="0.3">
      <c r="A261" s="240">
        <v>601192</v>
      </c>
      <c r="B261" s="236" t="s">
        <v>279</v>
      </c>
      <c r="C261" s="237" t="s">
        <v>423</v>
      </c>
    </row>
    <row r="262" spans="1:3" ht="15.75" thickBot="1" x14ac:dyDescent="0.3">
      <c r="A262" s="240">
        <v>601193</v>
      </c>
      <c r="B262" s="236" t="s">
        <v>279</v>
      </c>
      <c r="C262" s="237" t="s">
        <v>424</v>
      </c>
    </row>
    <row r="263" spans="1:3" ht="15.75" thickBot="1" x14ac:dyDescent="0.3">
      <c r="A263" s="240">
        <v>601194</v>
      </c>
      <c r="B263" s="236" t="s">
        <v>279</v>
      </c>
      <c r="C263" s="237" t="s">
        <v>425</v>
      </c>
    </row>
    <row r="264" spans="1:3" ht="15.75" thickBot="1" x14ac:dyDescent="0.3">
      <c r="A264" s="240">
        <v>601195</v>
      </c>
      <c r="B264" s="236" t="s">
        <v>279</v>
      </c>
      <c r="C264" s="237" t="s">
        <v>426</v>
      </c>
    </row>
    <row r="265" spans="1:3" ht="15.75" thickBot="1" x14ac:dyDescent="0.3">
      <c r="A265" s="240">
        <v>601196</v>
      </c>
      <c r="B265" s="236" t="s">
        <v>279</v>
      </c>
      <c r="C265" s="237" t="s">
        <v>427</v>
      </c>
    </row>
    <row r="266" spans="1:3" ht="15.75" thickBot="1" x14ac:dyDescent="0.3">
      <c r="A266" s="240">
        <v>601197</v>
      </c>
      <c r="B266" s="236" t="s">
        <v>279</v>
      </c>
      <c r="C266" s="237" t="s">
        <v>428</v>
      </c>
    </row>
    <row r="267" spans="1:3" ht="15.75" thickBot="1" x14ac:dyDescent="0.3">
      <c r="A267" s="240">
        <v>601198</v>
      </c>
      <c r="B267" s="236" t="s">
        <v>279</v>
      </c>
      <c r="C267" s="237" t="s">
        <v>429</v>
      </c>
    </row>
    <row r="268" spans="1:3" ht="15.75" thickBot="1" x14ac:dyDescent="0.3">
      <c r="A268" s="240">
        <v>601199</v>
      </c>
      <c r="B268" s="236" t="s">
        <v>279</v>
      </c>
      <c r="C268" s="237" t="s">
        <v>430</v>
      </c>
    </row>
    <row r="269" spans="1:3" ht="15.75" thickBot="1" x14ac:dyDescent="0.3">
      <c r="A269" s="240">
        <v>601210</v>
      </c>
      <c r="B269" s="236" t="s">
        <v>279</v>
      </c>
      <c r="C269" s="237" t="s">
        <v>431</v>
      </c>
    </row>
    <row r="270" spans="1:3" ht="15.75" thickBot="1" x14ac:dyDescent="0.3">
      <c r="A270" s="240">
        <v>601211</v>
      </c>
      <c r="B270" s="236" t="s">
        <v>279</v>
      </c>
      <c r="C270" s="237" t="s">
        <v>432</v>
      </c>
    </row>
    <row r="271" spans="1:3" ht="15.75" thickBot="1" x14ac:dyDescent="0.3">
      <c r="A271" s="240">
        <v>601212</v>
      </c>
      <c r="B271" s="236" t="s">
        <v>279</v>
      </c>
      <c r="C271" s="237" t="s">
        <v>433</v>
      </c>
    </row>
    <row r="272" spans="1:3" ht="15.75" thickBot="1" x14ac:dyDescent="0.3">
      <c r="A272" s="240">
        <v>601213</v>
      </c>
      <c r="B272" s="236" t="s">
        <v>279</v>
      </c>
      <c r="C272" s="237" t="s">
        <v>434</v>
      </c>
    </row>
    <row r="273" spans="1:3" ht="15.75" thickBot="1" x14ac:dyDescent="0.3">
      <c r="A273" s="240">
        <v>601214</v>
      </c>
      <c r="B273" s="236" t="s">
        <v>279</v>
      </c>
      <c r="C273" s="237" t="s">
        <v>435</v>
      </c>
    </row>
    <row r="274" spans="1:3" ht="15.75" thickBot="1" x14ac:dyDescent="0.3">
      <c r="A274" s="240">
        <v>601215</v>
      </c>
      <c r="B274" s="236" t="s">
        <v>279</v>
      </c>
      <c r="C274" s="237" t="s">
        <v>436</v>
      </c>
    </row>
    <row r="275" spans="1:3" ht="15.75" thickBot="1" x14ac:dyDescent="0.3">
      <c r="A275" s="240">
        <v>601216</v>
      </c>
      <c r="B275" s="236" t="s">
        <v>279</v>
      </c>
      <c r="C275" s="237" t="s">
        <v>437</v>
      </c>
    </row>
    <row r="276" spans="1:3" ht="15.75" thickBot="1" x14ac:dyDescent="0.3">
      <c r="A276" s="240">
        <v>601217</v>
      </c>
      <c r="B276" s="236" t="s">
        <v>279</v>
      </c>
      <c r="C276" s="237" t="s">
        <v>438</v>
      </c>
    </row>
    <row r="277" spans="1:3" ht="15.75" thickBot="1" x14ac:dyDescent="0.3">
      <c r="A277" s="240">
        <v>601218</v>
      </c>
      <c r="B277" s="236" t="s">
        <v>279</v>
      </c>
      <c r="C277" s="237" t="s">
        <v>439</v>
      </c>
    </row>
    <row r="278" spans="1:3" ht="15.75" thickBot="1" x14ac:dyDescent="0.3">
      <c r="A278" s="240">
        <v>601219</v>
      </c>
      <c r="B278" s="236" t="s">
        <v>279</v>
      </c>
      <c r="C278" s="237" t="s">
        <v>440</v>
      </c>
    </row>
    <row r="279" spans="1:3" ht="15.75" thickBot="1" x14ac:dyDescent="0.3">
      <c r="A279" s="240">
        <v>601220</v>
      </c>
      <c r="B279" s="236" t="s">
        <v>279</v>
      </c>
      <c r="C279" s="237" t="s">
        <v>441</v>
      </c>
    </row>
    <row r="280" spans="1:3" ht="15.75" thickBot="1" x14ac:dyDescent="0.3">
      <c r="A280" s="240">
        <v>601221</v>
      </c>
      <c r="B280" s="236" t="s">
        <v>279</v>
      </c>
      <c r="C280" s="237" t="s">
        <v>442</v>
      </c>
    </row>
    <row r="281" spans="1:3" ht="15.75" thickBot="1" x14ac:dyDescent="0.3">
      <c r="A281" s="240">
        <v>601222</v>
      </c>
      <c r="B281" s="236" t="s">
        <v>279</v>
      </c>
      <c r="C281" s="237" t="s">
        <v>443</v>
      </c>
    </row>
    <row r="282" spans="1:3" ht="15.75" thickBot="1" x14ac:dyDescent="0.3">
      <c r="A282" s="240">
        <v>601223</v>
      </c>
      <c r="B282" s="236" t="s">
        <v>279</v>
      </c>
      <c r="C282" s="237" t="s">
        <v>444</v>
      </c>
    </row>
    <row r="283" spans="1:3" ht="15.75" thickBot="1" x14ac:dyDescent="0.3">
      <c r="A283" s="240">
        <v>601224</v>
      </c>
      <c r="B283" s="236" t="s">
        <v>279</v>
      </c>
      <c r="C283" s="237" t="s">
        <v>445</v>
      </c>
    </row>
    <row r="284" spans="1:3" ht="15.75" thickBot="1" x14ac:dyDescent="0.3">
      <c r="A284" s="240">
        <v>601225</v>
      </c>
      <c r="B284" s="236" t="s">
        <v>279</v>
      </c>
      <c r="C284" s="237" t="s">
        <v>446</v>
      </c>
    </row>
    <row r="285" spans="1:3" ht="15.75" thickBot="1" x14ac:dyDescent="0.3">
      <c r="A285" s="240">
        <v>601226</v>
      </c>
      <c r="B285" s="236" t="s">
        <v>279</v>
      </c>
      <c r="C285" s="237" t="s">
        <v>447</v>
      </c>
    </row>
    <row r="286" spans="1:3" ht="15.75" thickBot="1" x14ac:dyDescent="0.3">
      <c r="A286" s="240">
        <v>601227</v>
      </c>
      <c r="B286" s="236" t="s">
        <v>279</v>
      </c>
      <c r="C286" s="237" t="s">
        <v>448</v>
      </c>
    </row>
    <row r="287" spans="1:3" ht="15.75" thickBot="1" x14ac:dyDescent="0.3">
      <c r="A287" s="240">
        <v>601228</v>
      </c>
      <c r="B287" s="236" t="s">
        <v>279</v>
      </c>
      <c r="C287" s="237" t="s">
        <v>449</v>
      </c>
    </row>
    <row r="288" spans="1:3" ht="15.75" thickBot="1" x14ac:dyDescent="0.3">
      <c r="A288" s="240">
        <v>601229</v>
      </c>
      <c r="B288" s="236" t="s">
        <v>279</v>
      </c>
      <c r="C288" s="237" t="s">
        <v>450</v>
      </c>
    </row>
    <row r="289" spans="1:3" ht="15.75" thickBot="1" x14ac:dyDescent="0.3">
      <c r="A289" s="240">
        <v>601240</v>
      </c>
      <c r="B289" s="236" t="s">
        <v>165</v>
      </c>
      <c r="C289" s="237" t="s">
        <v>451</v>
      </c>
    </row>
    <row r="290" spans="1:3" ht="15.75" thickBot="1" x14ac:dyDescent="0.3">
      <c r="A290" s="240">
        <v>601241</v>
      </c>
      <c r="B290" s="236" t="s">
        <v>165</v>
      </c>
      <c r="C290" s="237" t="s">
        <v>452</v>
      </c>
    </row>
    <row r="291" spans="1:3" ht="15.75" thickBot="1" x14ac:dyDescent="0.3">
      <c r="A291" s="240">
        <v>601242</v>
      </c>
      <c r="B291" s="236" t="s">
        <v>165</v>
      </c>
      <c r="C291" s="237" t="s">
        <v>453</v>
      </c>
    </row>
    <row r="292" spans="1:3" ht="15.75" thickBot="1" x14ac:dyDescent="0.3">
      <c r="A292" s="240">
        <v>601243</v>
      </c>
      <c r="B292" s="236" t="s">
        <v>165</v>
      </c>
      <c r="C292" s="237" t="s">
        <v>454</v>
      </c>
    </row>
    <row r="293" spans="1:3" ht="15.75" thickBot="1" x14ac:dyDescent="0.3">
      <c r="A293" s="240">
        <v>601244</v>
      </c>
      <c r="B293" s="236" t="s">
        <v>165</v>
      </c>
      <c r="C293" s="237" t="s">
        <v>455</v>
      </c>
    </row>
    <row r="294" spans="1:3" ht="15.75" thickBot="1" x14ac:dyDescent="0.3">
      <c r="A294" s="240">
        <v>601245</v>
      </c>
      <c r="B294" s="236" t="s">
        <v>165</v>
      </c>
      <c r="C294" s="237" t="s">
        <v>456</v>
      </c>
    </row>
    <row r="295" spans="1:3" ht="15.75" thickBot="1" x14ac:dyDescent="0.3">
      <c r="A295" s="240">
        <v>601250</v>
      </c>
      <c r="B295" s="236" t="s">
        <v>279</v>
      </c>
      <c r="C295" s="237" t="s">
        <v>457</v>
      </c>
    </row>
    <row r="296" spans="1:3" ht="15.75" thickBot="1" x14ac:dyDescent="0.3">
      <c r="A296" s="240">
        <v>601251</v>
      </c>
      <c r="B296" s="236" t="s">
        <v>279</v>
      </c>
      <c r="C296" s="237" t="s">
        <v>458</v>
      </c>
    </row>
    <row r="297" spans="1:3" ht="15.75" thickBot="1" x14ac:dyDescent="0.3">
      <c r="A297" s="240">
        <v>601252</v>
      </c>
      <c r="B297" s="236" t="s">
        <v>279</v>
      </c>
      <c r="C297" s="237" t="s">
        <v>459</v>
      </c>
    </row>
    <row r="298" spans="1:3" ht="15.75" thickBot="1" x14ac:dyDescent="0.3">
      <c r="A298" s="240">
        <v>601253</v>
      </c>
      <c r="B298" s="236" t="s">
        <v>279</v>
      </c>
      <c r="C298" s="237" t="s">
        <v>460</v>
      </c>
    </row>
    <row r="299" spans="1:3" ht="15.75" thickBot="1" x14ac:dyDescent="0.3">
      <c r="A299" s="240">
        <v>601254</v>
      </c>
      <c r="B299" s="236" t="s">
        <v>279</v>
      </c>
      <c r="C299" s="237" t="s">
        <v>461</v>
      </c>
    </row>
    <row r="300" spans="1:3" ht="15.75" thickBot="1" x14ac:dyDescent="0.3">
      <c r="A300" s="240">
        <v>601255</v>
      </c>
      <c r="B300" s="236" t="s">
        <v>279</v>
      </c>
      <c r="C300" s="237" t="s">
        <v>462</v>
      </c>
    </row>
    <row r="301" spans="1:3" ht="15.75" thickBot="1" x14ac:dyDescent="0.3">
      <c r="A301" s="240">
        <v>601260</v>
      </c>
      <c r="B301" s="236" t="s">
        <v>279</v>
      </c>
      <c r="C301" s="237" t="s">
        <v>463</v>
      </c>
    </row>
    <row r="302" spans="1:3" ht="15.75" thickBot="1" x14ac:dyDescent="0.3">
      <c r="A302" s="240">
        <v>601261</v>
      </c>
      <c r="B302" s="236" t="s">
        <v>279</v>
      </c>
      <c r="C302" s="237" t="s">
        <v>464</v>
      </c>
    </row>
    <row r="303" spans="1:3" ht="15.75" thickBot="1" x14ac:dyDescent="0.3">
      <c r="A303" s="240">
        <v>601262</v>
      </c>
      <c r="B303" s="236" t="s">
        <v>279</v>
      </c>
      <c r="C303" s="237" t="s">
        <v>465</v>
      </c>
    </row>
    <row r="304" spans="1:3" ht="15.75" thickBot="1" x14ac:dyDescent="0.3">
      <c r="A304" s="240">
        <v>601263</v>
      </c>
      <c r="B304" s="236" t="s">
        <v>279</v>
      </c>
      <c r="C304" s="237" t="s">
        <v>466</v>
      </c>
    </row>
    <row r="305" spans="1:3" ht="15.75" thickBot="1" x14ac:dyDescent="0.3">
      <c r="A305" s="240">
        <v>601264</v>
      </c>
      <c r="B305" s="236" t="s">
        <v>279</v>
      </c>
      <c r="C305" s="237" t="s">
        <v>467</v>
      </c>
    </row>
    <row r="306" spans="1:3" ht="15.75" thickBot="1" x14ac:dyDescent="0.3">
      <c r="A306" s="240">
        <v>601280</v>
      </c>
      <c r="B306" s="236" t="s">
        <v>279</v>
      </c>
      <c r="C306" s="237" t="s">
        <v>468</v>
      </c>
    </row>
    <row r="307" spans="1:3" ht="15.75" thickBot="1" x14ac:dyDescent="0.3">
      <c r="A307" s="240">
        <v>601281</v>
      </c>
      <c r="B307" s="236" t="s">
        <v>279</v>
      </c>
      <c r="C307" s="237" t="s">
        <v>469</v>
      </c>
    </row>
    <row r="308" spans="1:3" ht="15.75" thickBot="1" x14ac:dyDescent="0.3">
      <c r="A308" s="240">
        <v>601282</v>
      </c>
      <c r="B308" s="236" t="s">
        <v>279</v>
      </c>
      <c r="C308" s="237" t="s">
        <v>470</v>
      </c>
    </row>
    <row r="309" spans="1:3" ht="15.75" thickBot="1" x14ac:dyDescent="0.3">
      <c r="A309" s="240">
        <v>601283</v>
      </c>
      <c r="B309" s="236" t="s">
        <v>279</v>
      </c>
      <c r="C309" s="237" t="s">
        <v>471</v>
      </c>
    </row>
    <row r="310" spans="1:3" ht="15.75" thickBot="1" x14ac:dyDescent="0.3">
      <c r="A310" s="240">
        <v>601284</v>
      </c>
      <c r="B310" s="236" t="s">
        <v>279</v>
      </c>
      <c r="C310" s="237" t="s">
        <v>472</v>
      </c>
    </row>
    <row r="311" spans="1:3" ht="15.75" thickBot="1" x14ac:dyDescent="0.3">
      <c r="A311" s="240">
        <v>602000</v>
      </c>
      <c r="B311" s="236" t="s">
        <v>165</v>
      </c>
      <c r="C311" s="237" t="s">
        <v>473</v>
      </c>
    </row>
    <row r="312" spans="1:3" ht="15.75" thickBot="1" x14ac:dyDescent="0.3">
      <c r="A312" s="240">
        <v>602001</v>
      </c>
      <c r="B312" s="236" t="s">
        <v>165</v>
      </c>
      <c r="C312" s="237" t="s">
        <v>474</v>
      </c>
    </row>
    <row r="313" spans="1:3" ht="15.75" thickBot="1" x14ac:dyDescent="0.3">
      <c r="A313" s="240">
        <v>602002</v>
      </c>
      <c r="B313" s="236" t="s">
        <v>165</v>
      </c>
      <c r="C313" s="237" t="s">
        <v>475</v>
      </c>
    </row>
    <row r="314" spans="1:3" ht="15.75" thickBot="1" x14ac:dyDescent="0.3">
      <c r="A314" s="240">
        <v>602003</v>
      </c>
      <c r="B314" s="236" t="s">
        <v>165</v>
      </c>
      <c r="C314" s="237" t="s">
        <v>476</v>
      </c>
    </row>
    <row r="315" spans="1:3" ht="15.75" thickBot="1" x14ac:dyDescent="0.3">
      <c r="A315" s="240">
        <v>602004</v>
      </c>
      <c r="B315" s="236" t="s">
        <v>165</v>
      </c>
      <c r="C315" s="237" t="s">
        <v>477</v>
      </c>
    </row>
    <row r="316" spans="1:3" ht="15.75" thickBot="1" x14ac:dyDescent="0.3">
      <c r="A316" s="240">
        <v>602005</v>
      </c>
      <c r="B316" s="236" t="s">
        <v>165</v>
      </c>
      <c r="C316" s="237" t="s">
        <v>478</v>
      </c>
    </row>
    <row r="317" spans="1:3" ht="15.75" thickBot="1" x14ac:dyDescent="0.3">
      <c r="A317" s="240">
        <v>602006</v>
      </c>
      <c r="B317" s="236" t="s">
        <v>165</v>
      </c>
      <c r="C317" s="237" t="s">
        <v>479</v>
      </c>
    </row>
    <row r="318" spans="1:3" ht="15.75" thickBot="1" x14ac:dyDescent="0.3">
      <c r="A318" s="240">
        <v>602007</v>
      </c>
      <c r="B318" s="236" t="s">
        <v>165</v>
      </c>
      <c r="C318" s="237" t="s">
        <v>480</v>
      </c>
    </row>
    <row r="319" spans="1:3" ht="15.75" thickBot="1" x14ac:dyDescent="0.3">
      <c r="A319" s="240">
        <v>602008</v>
      </c>
      <c r="B319" s="236" t="s">
        <v>165</v>
      </c>
      <c r="C319" s="237" t="s">
        <v>481</v>
      </c>
    </row>
    <row r="320" spans="1:3" ht="15.75" thickBot="1" x14ac:dyDescent="0.3">
      <c r="A320" s="240">
        <v>602009</v>
      </c>
      <c r="B320" s="236" t="s">
        <v>165</v>
      </c>
      <c r="C320" s="237" t="s">
        <v>482</v>
      </c>
    </row>
    <row r="321" spans="1:3" ht="15.75" thickBot="1" x14ac:dyDescent="0.3">
      <c r="A321" s="240">
        <v>602010</v>
      </c>
      <c r="B321" s="236" t="s">
        <v>165</v>
      </c>
      <c r="C321" s="237" t="s">
        <v>483</v>
      </c>
    </row>
    <row r="322" spans="1:3" ht="15.75" thickBot="1" x14ac:dyDescent="0.3">
      <c r="A322" s="240">
        <v>602011</v>
      </c>
      <c r="B322" s="236" t="s">
        <v>165</v>
      </c>
      <c r="C322" s="237" t="s">
        <v>484</v>
      </c>
    </row>
    <row r="323" spans="1:3" ht="15.75" thickBot="1" x14ac:dyDescent="0.3">
      <c r="A323" s="240">
        <v>602012</v>
      </c>
      <c r="B323" s="236" t="s">
        <v>165</v>
      </c>
      <c r="C323" s="237" t="s">
        <v>485</v>
      </c>
    </row>
    <row r="324" spans="1:3" ht="15.75" thickBot="1" x14ac:dyDescent="0.3">
      <c r="A324" s="240">
        <v>602013</v>
      </c>
      <c r="B324" s="236" t="s">
        <v>208</v>
      </c>
      <c r="C324" s="237" t="s">
        <v>485</v>
      </c>
    </row>
    <row r="325" spans="1:3" ht="15.75" thickBot="1" x14ac:dyDescent="0.3">
      <c r="A325" s="240">
        <v>602030</v>
      </c>
      <c r="B325" s="236" t="s">
        <v>165</v>
      </c>
      <c r="C325" s="237" t="s">
        <v>486</v>
      </c>
    </row>
    <row r="326" spans="1:3" ht="15.75" thickBot="1" x14ac:dyDescent="0.3">
      <c r="A326" s="240">
        <v>602031</v>
      </c>
      <c r="B326" s="236" t="s">
        <v>165</v>
      </c>
      <c r="C326" s="237" t="s">
        <v>487</v>
      </c>
    </row>
    <row r="327" spans="1:3" ht="15.75" thickBot="1" x14ac:dyDescent="0.3">
      <c r="A327" s="240">
        <v>602032</v>
      </c>
      <c r="B327" s="236" t="s">
        <v>165</v>
      </c>
      <c r="C327" s="237" t="s">
        <v>488</v>
      </c>
    </row>
    <row r="328" spans="1:3" ht="15.75" thickBot="1" x14ac:dyDescent="0.3">
      <c r="A328" s="240">
        <v>602033</v>
      </c>
      <c r="B328" s="236" t="s">
        <v>165</v>
      </c>
      <c r="C328" s="237" t="s">
        <v>489</v>
      </c>
    </row>
    <row r="329" spans="1:3" ht="15.75" thickBot="1" x14ac:dyDescent="0.3">
      <c r="A329" s="240">
        <v>602034</v>
      </c>
      <c r="B329" s="236" t="s">
        <v>165</v>
      </c>
      <c r="C329" s="237" t="s">
        <v>490</v>
      </c>
    </row>
    <row r="330" spans="1:3" ht="15.75" thickBot="1" x14ac:dyDescent="0.3">
      <c r="A330" s="240">
        <v>602035</v>
      </c>
      <c r="B330" s="236" t="s">
        <v>165</v>
      </c>
      <c r="C330" s="237" t="s">
        <v>491</v>
      </c>
    </row>
    <row r="331" spans="1:3" ht="15.75" thickBot="1" x14ac:dyDescent="0.3">
      <c r="A331" s="240">
        <v>602036</v>
      </c>
      <c r="B331" s="236" t="s">
        <v>165</v>
      </c>
      <c r="C331" s="237" t="s">
        <v>492</v>
      </c>
    </row>
    <row r="332" spans="1:3" ht="15.75" thickBot="1" x14ac:dyDescent="0.3">
      <c r="A332" s="240">
        <v>602037</v>
      </c>
      <c r="B332" s="236" t="s">
        <v>208</v>
      </c>
      <c r="C332" s="237" t="s">
        <v>492</v>
      </c>
    </row>
    <row r="333" spans="1:3" ht="15.75" thickBot="1" x14ac:dyDescent="0.3">
      <c r="A333" s="240">
        <v>602060</v>
      </c>
      <c r="B333" s="236" t="s">
        <v>165</v>
      </c>
      <c r="C333" s="237" t="s">
        <v>493</v>
      </c>
    </row>
    <row r="334" spans="1:3" ht="15.75" thickBot="1" x14ac:dyDescent="0.3">
      <c r="A334" s="240">
        <v>602061</v>
      </c>
      <c r="B334" s="236" t="s">
        <v>165</v>
      </c>
      <c r="C334" s="237" t="s">
        <v>494</v>
      </c>
    </row>
    <row r="335" spans="1:3" ht="15.75" thickBot="1" x14ac:dyDescent="0.3">
      <c r="A335" s="240">
        <v>602062</v>
      </c>
      <c r="B335" s="236" t="s">
        <v>165</v>
      </c>
      <c r="C335" s="237" t="s">
        <v>495</v>
      </c>
    </row>
    <row r="336" spans="1:3" ht="15.75" thickBot="1" x14ac:dyDescent="0.3">
      <c r="A336" s="240">
        <v>602063</v>
      </c>
      <c r="B336" s="236" t="s">
        <v>165</v>
      </c>
      <c r="C336" s="237" t="s">
        <v>496</v>
      </c>
    </row>
    <row r="337" spans="1:3" ht="15.75" thickBot="1" x14ac:dyDescent="0.3">
      <c r="A337" s="240">
        <v>602064</v>
      </c>
      <c r="B337" s="236" t="s">
        <v>165</v>
      </c>
      <c r="C337" s="237" t="s">
        <v>497</v>
      </c>
    </row>
    <row r="338" spans="1:3" ht="15.75" thickBot="1" x14ac:dyDescent="0.3">
      <c r="A338" s="240">
        <v>602065</v>
      </c>
      <c r="B338" s="236" t="s">
        <v>165</v>
      </c>
      <c r="C338" s="237" t="s">
        <v>498</v>
      </c>
    </row>
    <row r="339" spans="1:3" ht="15.75" thickBot="1" x14ac:dyDescent="0.3">
      <c r="A339" s="240">
        <v>602066</v>
      </c>
      <c r="B339" s="236" t="s">
        <v>208</v>
      </c>
      <c r="C339" s="237" t="s">
        <v>498</v>
      </c>
    </row>
    <row r="340" spans="1:3" ht="15.75" thickBot="1" x14ac:dyDescent="0.3">
      <c r="A340" s="240">
        <v>602100</v>
      </c>
      <c r="B340" s="236" t="s">
        <v>165</v>
      </c>
      <c r="C340" s="237" t="s">
        <v>499</v>
      </c>
    </row>
    <row r="341" spans="1:3" ht="15.75" thickBot="1" x14ac:dyDescent="0.3">
      <c r="A341" s="240">
        <v>602101</v>
      </c>
      <c r="B341" s="236" t="s">
        <v>165</v>
      </c>
      <c r="C341" s="237" t="s">
        <v>500</v>
      </c>
    </row>
    <row r="342" spans="1:3" ht="15.75" thickBot="1" x14ac:dyDescent="0.3">
      <c r="A342" s="240">
        <v>602102</v>
      </c>
      <c r="B342" s="236" t="s">
        <v>165</v>
      </c>
      <c r="C342" s="237" t="s">
        <v>501</v>
      </c>
    </row>
    <row r="343" spans="1:3" ht="15.75" thickBot="1" x14ac:dyDescent="0.3">
      <c r="A343" s="240">
        <v>602103</v>
      </c>
      <c r="B343" s="236" t="s">
        <v>165</v>
      </c>
      <c r="C343" s="237" t="s">
        <v>502</v>
      </c>
    </row>
    <row r="344" spans="1:3" ht="15.75" thickBot="1" x14ac:dyDescent="0.3">
      <c r="A344" s="240">
        <v>602130</v>
      </c>
      <c r="B344" s="236" t="s">
        <v>165</v>
      </c>
      <c r="C344" s="237" t="s">
        <v>503</v>
      </c>
    </row>
    <row r="345" spans="1:3" ht="15.75" thickBot="1" x14ac:dyDescent="0.3">
      <c r="A345" s="240">
        <v>602131</v>
      </c>
      <c r="B345" s="236" t="s">
        <v>165</v>
      </c>
      <c r="C345" s="237" t="s">
        <v>504</v>
      </c>
    </row>
    <row r="346" spans="1:3" ht="15.75" thickBot="1" x14ac:dyDescent="0.3">
      <c r="A346" s="240">
        <v>602132</v>
      </c>
      <c r="B346" s="236" t="s">
        <v>165</v>
      </c>
      <c r="C346" s="237" t="s">
        <v>505</v>
      </c>
    </row>
    <row r="347" spans="1:3" ht="15.75" thickBot="1" x14ac:dyDescent="0.3">
      <c r="A347" s="240">
        <v>602133</v>
      </c>
      <c r="B347" s="236" t="s">
        <v>165</v>
      </c>
      <c r="C347" s="237" t="s">
        <v>506</v>
      </c>
    </row>
    <row r="348" spans="1:3" ht="15.75" thickBot="1" x14ac:dyDescent="0.3">
      <c r="A348" s="240">
        <v>604000</v>
      </c>
      <c r="B348" s="236" t="s">
        <v>208</v>
      </c>
      <c r="C348" s="237" t="s">
        <v>507</v>
      </c>
    </row>
    <row r="349" spans="1:3" ht="15.75" thickBot="1" x14ac:dyDescent="0.3">
      <c r="A349" s="240">
        <v>604001</v>
      </c>
      <c r="B349" s="236" t="s">
        <v>208</v>
      </c>
      <c r="C349" s="237" t="s">
        <v>508</v>
      </c>
    </row>
    <row r="350" spans="1:3" ht="15.75" thickBot="1" x14ac:dyDescent="0.3">
      <c r="A350" s="240">
        <v>604002</v>
      </c>
      <c r="B350" s="236" t="s">
        <v>208</v>
      </c>
      <c r="C350" s="237" t="s">
        <v>509</v>
      </c>
    </row>
    <row r="351" spans="1:3" ht="15.75" thickBot="1" x14ac:dyDescent="0.3">
      <c r="A351" s="240">
        <v>604003</v>
      </c>
      <c r="B351" s="236" t="s">
        <v>208</v>
      </c>
      <c r="C351" s="237" t="s">
        <v>510</v>
      </c>
    </row>
    <row r="352" spans="1:3" ht="15.75" thickBot="1" x14ac:dyDescent="0.3">
      <c r="A352" s="240">
        <v>604004</v>
      </c>
      <c r="B352" s="236" t="s">
        <v>208</v>
      </c>
      <c r="C352" s="237" t="s">
        <v>511</v>
      </c>
    </row>
    <row r="353" spans="1:3" ht="15.75" thickBot="1" x14ac:dyDescent="0.3">
      <c r="A353" s="240">
        <v>605000</v>
      </c>
      <c r="B353" s="236" t="s">
        <v>279</v>
      </c>
      <c r="C353" s="237" t="s">
        <v>512</v>
      </c>
    </row>
    <row r="354" spans="1:3" ht="15.75" thickBot="1" x14ac:dyDescent="0.3">
      <c r="A354" s="240">
        <v>605001</v>
      </c>
      <c r="B354" s="236" t="s">
        <v>279</v>
      </c>
      <c r="C354" s="237" t="s">
        <v>513</v>
      </c>
    </row>
    <row r="355" spans="1:3" ht="15.75" thickBot="1" x14ac:dyDescent="0.3">
      <c r="A355" s="240">
        <v>605002</v>
      </c>
      <c r="B355" s="236" t="s">
        <v>279</v>
      </c>
      <c r="C355" s="237" t="s">
        <v>514</v>
      </c>
    </row>
    <row r="356" spans="1:3" ht="15.75" thickBot="1" x14ac:dyDescent="0.3">
      <c r="A356" s="240">
        <v>605010</v>
      </c>
      <c r="B356" s="236" t="s">
        <v>279</v>
      </c>
      <c r="C356" s="237" t="s">
        <v>515</v>
      </c>
    </row>
    <row r="357" spans="1:3" ht="15.75" thickBot="1" x14ac:dyDescent="0.3">
      <c r="A357" s="240">
        <v>605011</v>
      </c>
      <c r="B357" s="236" t="s">
        <v>279</v>
      </c>
      <c r="C357" s="237" t="s">
        <v>516</v>
      </c>
    </row>
    <row r="358" spans="1:3" ht="15.75" thickBot="1" x14ac:dyDescent="0.3">
      <c r="A358" s="240">
        <v>605012</v>
      </c>
      <c r="B358" s="236" t="s">
        <v>279</v>
      </c>
      <c r="C358" s="237" t="s">
        <v>517</v>
      </c>
    </row>
    <row r="359" spans="1:3" ht="15.75" thickBot="1" x14ac:dyDescent="0.3">
      <c r="A359" s="240">
        <v>605013</v>
      </c>
      <c r="B359" s="236" t="s">
        <v>279</v>
      </c>
      <c r="C359" s="237" t="s">
        <v>518</v>
      </c>
    </row>
    <row r="360" spans="1:3" ht="15.75" thickBot="1" x14ac:dyDescent="0.3">
      <c r="A360" s="240">
        <v>605020</v>
      </c>
      <c r="B360" s="236" t="s">
        <v>279</v>
      </c>
      <c r="C360" s="237" t="s">
        <v>519</v>
      </c>
    </row>
    <row r="361" spans="1:3" ht="15.75" thickBot="1" x14ac:dyDescent="0.3">
      <c r="A361" s="240">
        <v>605021</v>
      </c>
      <c r="B361" s="236" t="s">
        <v>279</v>
      </c>
      <c r="C361" s="237" t="s">
        <v>520</v>
      </c>
    </row>
    <row r="362" spans="1:3" ht="15.75" thickBot="1" x14ac:dyDescent="0.3">
      <c r="A362" s="240">
        <v>605022</v>
      </c>
      <c r="B362" s="236" t="s">
        <v>279</v>
      </c>
      <c r="C362" s="237" t="s">
        <v>521</v>
      </c>
    </row>
    <row r="363" spans="1:3" ht="15.75" thickBot="1" x14ac:dyDescent="0.3">
      <c r="A363" s="240">
        <v>605023</v>
      </c>
      <c r="B363" s="236" t="s">
        <v>279</v>
      </c>
      <c r="C363" s="237" t="s">
        <v>522</v>
      </c>
    </row>
    <row r="364" spans="1:3" ht="15.75" thickBot="1" x14ac:dyDescent="0.3">
      <c r="A364" s="240">
        <v>605024</v>
      </c>
      <c r="B364" s="236" t="s">
        <v>279</v>
      </c>
      <c r="C364" s="237" t="s">
        <v>523</v>
      </c>
    </row>
    <row r="365" spans="1:3" ht="15.75" thickBot="1" x14ac:dyDescent="0.3">
      <c r="A365" s="240">
        <v>605025</v>
      </c>
      <c r="B365" s="236" t="s">
        <v>279</v>
      </c>
      <c r="C365" s="237" t="s">
        <v>524</v>
      </c>
    </row>
    <row r="366" spans="1:3" ht="15.75" thickBot="1" x14ac:dyDescent="0.3">
      <c r="A366" s="240">
        <v>605026</v>
      </c>
      <c r="B366" s="236" t="s">
        <v>279</v>
      </c>
      <c r="C366" s="237" t="s">
        <v>525</v>
      </c>
    </row>
    <row r="367" spans="1:3" ht="15.75" thickBot="1" x14ac:dyDescent="0.3">
      <c r="A367" s="240">
        <v>605030</v>
      </c>
      <c r="B367" s="236" t="s">
        <v>279</v>
      </c>
      <c r="C367" s="237" t="s">
        <v>526</v>
      </c>
    </row>
    <row r="368" spans="1:3" ht="15.75" thickBot="1" x14ac:dyDescent="0.3">
      <c r="A368" s="240">
        <v>605031</v>
      </c>
      <c r="B368" s="236" t="s">
        <v>279</v>
      </c>
      <c r="C368" s="237" t="s">
        <v>527</v>
      </c>
    </row>
    <row r="369" spans="1:3" ht="15.75" thickBot="1" x14ac:dyDescent="0.3">
      <c r="A369" s="240">
        <v>605032</v>
      </c>
      <c r="B369" s="236" t="s">
        <v>279</v>
      </c>
      <c r="C369" s="237" t="s">
        <v>528</v>
      </c>
    </row>
    <row r="370" spans="1:3" ht="15.75" thickBot="1" x14ac:dyDescent="0.3">
      <c r="A370" s="240">
        <v>605040</v>
      </c>
      <c r="B370" s="236" t="s">
        <v>279</v>
      </c>
      <c r="C370" s="237" t="s">
        <v>529</v>
      </c>
    </row>
    <row r="371" spans="1:3" ht="15.75" thickBot="1" x14ac:dyDescent="0.3">
      <c r="A371" s="240">
        <v>605041</v>
      </c>
      <c r="B371" s="236" t="s">
        <v>279</v>
      </c>
      <c r="C371" s="237" t="s">
        <v>530</v>
      </c>
    </row>
    <row r="372" spans="1:3" ht="15.75" thickBot="1" x14ac:dyDescent="0.3">
      <c r="A372" s="240">
        <v>605042</v>
      </c>
      <c r="B372" s="236" t="s">
        <v>279</v>
      </c>
      <c r="C372" s="237" t="s">
        <v>531</v>
      </c>
    </row>
    <row r="373" spans="1:3" ht="15.75" thickBot="1" x14ac:dyDescent="0.3">
      <c r="A373" s="240">
        <v>605043</v>
      </c>
      <c r="B373" s="236" t="s">
        <v>279</v>
      </c>
      <c r="C373" s="237" t="s">
        <v>532</v>
      </c>
    </row>
    <row r="374" spans="1:3" ht="15.75" thickBot="1" x14ac:dyDescent="0.3">
      <c r="A374" s="240">
        <v>605044</v>
      </c>
      <c r="B374" s="236" t="s">
        <v>279</v>
      </c>
      <c r="C374" s="237" t="s">
        <v>533</v>
      </c>
    </row>
    <row r="375" spans="1:3" ht="15.75" thickBot="1" x14ac:dyDescent="0.3">
      <c r="A375" s="240">
        <v>605045</v>
      </c>
      <c r="B375" s="236" t="s">
        <v>279</v>
      </c>
      <c r="C375" s="237" t="s">
        <v>534</v>
      </c>
    </row>
    <row r="376" spans="1:3" ht="15.75" thickBot="1" x14ac:dyDescent="0.3">
      <c r="A376" s="240">
        <v>605050</v>
      </c>
      <c r="B376" s="236" t="s">
        <v>279</v>
      </c>
      <c r="C376" s="237" t="s">
        <v>535</v>
      </c>
    </row>
    <row r="377" spans="1:3" ht="15.75" thickBot="1" x14ac:dyDescent="0.3">
      <c r="A377" s="240">
        <v>605051</v>
      </c>
      <c r="B377" s="236" t="s">
        <v>279</v>
      </c>
      <c r="C377" s="237" t="s">
        <v>536</v>
      </c>
    </row>
    <row r="378" spans="1:3" ht="15.75" thickBot="1" x14ac:dyDescent="0.3">
      <c r="A378" s="240">
        <v>605052</v>
      </c>
      <c r="B378" s="236" t="s">
        <v>279</v>
      </c>
      <c r="C378" s="237" t="s">
        <v>537</v>
      </c>
    </row>
    <row r="379" spans="1:3" ht="15.75" thickBot="1" x14ac:dyDescent="0.3">
      <c r="A379" s="240">
        <v>605060</v>
      </c>
      <c r="B379" s="236" t="s">
        <v>279</v>
      </c>
      <c r="C379" s="237" t="s">
        <v>538</v>
      </c>
    </row>
    <row r="380" spans="1:3" ht="15.75" thickBot="1" x14ac:dyDescent="0.3">
      <c r="A380" s="240">
        <v>605061</v>
      </c>
      <c r="B380" s="236" t="s">
        <v>279</v>
      </c>
      <c r="C380" s="237" t="s">
        <v>539</v>
      </c>
    </row>
    <row r="381" spans="1:3" ht="15.75" thickBot="1" x14ac:dyDescent="0.3">
      <c r="A381" s="240">
        <v>605062</v>
      </c>
      <c r="B381" s="236" t="s">
        <v>279</v>
      </c>
      <c r="C381" s="237" t="s">
        <v>540</v>
      </c>
    </row>
    <row r="382" spans="1:3" ht="15.75" thickBot="1" x14ac:dyDescent="0.3">
      <c r="A382" s="240">
        <v>605063</v>
      </c>
      <c r="B382" s="236" t="s">
        <v>279</v>
      </c>
      <c r="C382" s="237" t="s">
        <v>541</v>
      </c>
    </row>
    <row r="383" spans="1:3" ht="15.75" thickBot="1" x14ac:dyDescent="0.3">
      <c r="A383" s="240">
        <v>605070</v>
      </c>
      <c r="B383" s="236" t="s">
        <v>279</v>
      </c>
      <c r="C383" s="237" t="s">
        <v>542</v>
      </c>
    </row>
    <row r="384" spans="1:3" ht="15.75" thickBot="1" x14ac:dyDescent="0.3">
      <c r="A384" s="240">
        <v>605071</v>
      </c>
      <c r="B384" s="236" t="s">
        <v>279</v>
      </c>
      <c r="C384" s="237" t="s">
        <v>543</v>
      </c>
    </row>
    <row r="385" spans="1:3" ht="15.75" thickBot="1" x14ac:dyDescent="0.3">
      <c r="A385" s="240">
        <v>605072</v>
      </c>
      <c r="B385" s="236" t="s">
        <v>279</v>
      </c>
      <c r="C385" s="237" t="s">
        <v>544</v>
      </c>
    </row>
    <row r="386" spans="1:3" ht="15.75" thickBot="1" x14ac:dyDescent="0.3">
      <c r="A386" s="240">
        <v>605073</v>
      </c>
      <c r="B386" s="236" t="s">
        <v>279</v>
      </c>
      <c r="C386" s="237" t="s">
        <v>545</v>
      </c>
    </row>
    <row r="387" spans="1:3" ht="15.75" thickBot="1" x14ac:dyDescent="0.3">
      <c r="A387" s="240">
        <v>605074</v>
      </c>
      <c r="B387" s="236" t="s">
        <v>279</v>
      </c>
      <c r="C387" s="237" t="s">
        <v>546</v>
      </c>
    </row>
    <row r="388" spans="1:3" ht="15.75" thickBot="1" x14ac:dyDescent="0.3">
      <c r="A388" s="240">
        <v>605075</v>
      </c>
      <c r="B388" s="236" t="s">
        <v>279</v>
      </c>
      <c r="C388" s="237" t="s">
        <v>547</v>
      </c>
    </row>
    <row r="389" spans="1:3" ht="15.75" thickBot="1" x14ac:dyDescent="0.3">
      <c r="A389" s="240">
        <v>605076</v>
      </c>
      <c r="B389" s="236" t="s">
        <v>279</v>
      </c>
      <c r="C389" s="237" t="s">
        <v>548</v>
      </c>
    </row>
    <row r="390" spans="1:3" ht="15.75" thickBot="1" x14ac:dyDescent="0.3">
      <c r="A390" s="240">
        <v>605080</v>
      </c>
      <c r="B390" s="236" t="s">
        <v>279</v>
      </c>
      <c r="C390" s="237" t="s">
        <v>549</v>
      </c>
    </row>
    <row r="391" spans="1:3" ht="15.75" thickBot="1" x14ac:dyDescent="0.3">
      <c r="A391" s="240">
        <v>605081</v>
      </c>
      <c r="B391" s="236" t="s">
        <v>279</v>
      </c>
      <c r="C391" s="237" t="s">
        <v>550</v>
      </c>
    </row>
    <row r="392" spans="1:3" ht="15.75" thickBot="1" x14ac:dyDescent="0.3">
      <c r="A392" s="240">
        <v>605082</v>
      </c>
      <c r="B392" s="236" t="s">
        <v>279</v>
      </c>
      <c r="C392" s="237" t="s">
        <v>551</v>
      </c>
    </row>
    <row r="393" spans="1:3" ht="15.75" thickBot="1" x14ac:dyDescent="0.3">
      <c r="A393" s="240">
        <v>605090</v>
      </c>
      <c r="B393" s="236" t="s">
        <v>279</v>
      </c>
      <c r="C393" s="237" t="s">
        <v>552</v>
      </c>
    </row>
    <row r="394" spans="1:3" ht="15.75" thickBot="1" x14ac:dyDescent="0.3">
      <c r="A394" s="240">
        <v>605091</v>
      </c>
      <c r="B394" s="236" t="s">
        <v>279</v>
      </c>
      <c r="C394" s="237" t="s">
        <v>553</v>
      </c>
    </row>
    <row r="395" spans="1:3" ht="15.75" thickBot="1" x14ac:dyDescent="0.3">
      <c r="A395" s="240">
        <v>605092</v>
      </c>
      <c r="B395" s="236" t="s">
        <v>279</v>
      </c>
      <c r="C395" s="237" t="s">
        <v>554</v>
      </c>
    </row>
    <row r="396" spans="1:3" ht="15.75" thickBot="1" x14ac:dyDescent="0.3">
      <c r="A396" s="240">
        <v>605093</v>
      </c>
      <c r="B396" s="236" t="s">
        <v>279</v>
      </c>
      <c r="C396" s="237" t="s">
        <v>555</v>
      </c>
    </row>
    <row r="397" spans="1:3" ht="15.75" thickBot="1" x14ac:dyDescent="0.3">
      <c r="A397" s="240">
        <v>605094</v>
      </c>
      <c r="B397" s="236" t="s">
        <v>279</v>
      </c>
      <c r="C397" s="237" t="s">
        <v>556</v>
      </c>
    </row>
    <row r="398" spans="1:3" ht="15.75" thickBot="1" x14ac:dyDescent="0.3">
      <c r="A398" s="240">
        <v>605095</v>
      </c>
      <c r="B398" s="236" t="s">
        <v>279</v>
      </c>
      <c r="C398" s="237" t="s">
        <v>557</v>
      </c>
    </row>
    <row r="399" spans="1:3" ht="15.75" thickBot="1" x14ac:dyDescent="0.3">
      <c r="A399" s="240">
        <v>605100</v>
      </c>
      <c r="B399" s="236" t="s">
        <v>279</v>
      </c>
      <c r="C399" s="237" t="s">
        <v>558</v>
      </c>
    </row>
    <row r="400" spans="1:3" ht="15.75" thickBot="1" x14ac:dyDescent="0.3">
      <c r="A400" s="240">
        <v>605101</v>
      </c>
      <c r="B400" s="236" t="s">
        <v>279</v>
      </c>
      <c r="C400" s="237" t="s">
        <v>559</v>
      </c>
    </row>
    <row r="401" spans="1:3" ht="15.75" thickBot="1" x14ac:dyDescent="0.3">
      <c r="A401" s="240">
        <v>605102</v>
      </c>
      <c r="B401" s="236" t="s">
        <v>279</v>
      </c>
      <c r="C401" s="237" t="s">
        <v>560</v>
      </c>
    </row>
    <row r="402" spans="1:3" ht="15.75" thickBot="1" x14ac:dyDescent="0.3">
      <c r="A402" s="240">
        <v>605110</v>
      </c>
      <c r="B402" s="236" t="s">
        <v>279</v>
      </c>
      <c r="C402" s="237" t="s">
        <v>561</v>
      </c>
    </row>
    <row r="403" spans="1:3" ht="15.75" thickBot="1" x14ac:dyDescent="0.3">
      <c r="A403" s="240">
        <v>605111</v>
      </c>
      <c r="B403" s="236" t="s">
        <v>279</v>
      </c>
      <c r="C403" s="237" t="s">
        <v>562</v>
      </c>
    </row>
    <row r="404" spans="1:3" ht="15.75" thickBot="1" x14ac:dyDescent="0.3">
      <c r="A404" s="240">
        <v>605112</v>
      </c>
      <c r="B404" s="236" t="s">
        <v>279</v>
      </c>
      <c r="C404" s="237" t="s">
        <v>563</v>
      </c>
    </row>
    <row r="405" spans="1:3" ht="15.75" thickBot="1" x14ac:dyDescent="0.3">
      <c r="A405" s="240">
        <v>605113</v>
      </c>
      <c r="B405" s="236" t="s">
        <v>279</v>
      </c>
      <c r="C405" s="237" t="s">
        <v>564</v>
      </c>
    </row>
    <row r="406" spans="1:3" ht="15.75" thickBot="1" x14ac:dyDescent="0.3">
      <c r="A406" s="240">
        <v>605120</v>
      </c>
      <c r="B406" s="236" t="s">
        <v>279</v>
      </c>
      <c r="C406" s="237" t="s">
        <v>565</v>
      </c>
    </row>
    <row r="407" spans="1:3" ht="15.75" thickBot="1" x14ac:dyDescent="0.3">
      <c r="A407" s="240">
        <v>605121</v>
      </c>
      <c r="B407" s="236" t="s">
        <v>279</v>
      </c>
      <c r="C407" s="237" t="s">
        <v>566</v>
      </c>
    </row>
    <row r="408" spans="1:3" ht="15.75" thickBot="1" x14ac:dyDescent="0.3">
      <c r="A408" s="240">
        <v>605122</v>
      </c>
      <c r="B408" s="236" t="s">
        <v>279</v>
      </c>
      <c r="C408" s="237" t="s">
        <v>567</v>
      </c>
    </row>
    <row r="409" spans="1:3" ht="15.75" thickBot="1" x14ac:dyDescent="0.3">
      <c r="A409" s="240">
        <v>605123</v>
      </c>
      <c r="B409" s="236" t="s">
        <v>279</v>
      </c>
      <c r="C409" s="237" t="s">
        <v>568</v>
      </c>
    </row>
    <row r="410" spans="1:3" ht="15.75" thickBot="1" x14ac:dyDescent="0.3">
      <c r="A410" s="240">
        <v>605124</v>
      </c>
      <c r="B410" s="236" t="s">
        <v>279</v>
      </c>
      <c r="C410" s="237" t="s">
        <v>569</v>
      </c>
    </row>
    <row r="411" spans="1:3" ht="15.75" thickBot="1" x14ac:dyDescent="0.3">
      <c r="A411" s="240">
        <v>605125</v>
      </c>
      <c r="B411" s="236" t="s">
        <v>279</v>
      </c>
      <c r="C411" s="237" t="s">
        <v>570</v>
      </c>
    </row>
    <row r="412" spans="1:3" ht="15.75" thickBot="1" x14ac:dyDescent="0.3">
      <c r="A412" s="240">
        <v>605126</v>
      </c>
      <c r="B412" s="236" t="s">
        <v>279</v>
      </c>
      <c r="C412" s="237" t="s">
        <v>571</v>
      </c>
    </row>
    <row r="413" spans="1:3" ht="15.75" thickBot="1" x14ac:dyDescent="0.3">
      <c r="A413" s="240">
        <v>605130</v>
      </c>
      <c r="B413" s="236" t="s">
        <v>279</v>
      </c>
      <c r="C413" s="237" t="s">
        <v>572</v>
      </c>
    </row>
    <row r="414" spans="1:3" ht="15.75" thickBot="1" x14ac:dyDescent="0.3">
      <c r="A414" s="240">
        <v>605131</v>
      </c>
      <c r="B414" s="236" t="s">
        <v>279</v>
      </c>
      <c r="C414" s="237" t="s">
        <v>573</v>
      </c>
    </row>
    <row r="415" spans="1:3" ht="15.75" thickBot="1" x14ac:dyDescent="0.3">
      <c r="A415" s="240">
        <v>605132</v>
      </c>
      <c r="B415" s="236" t="s">
        <v>279</v>
      </c>
      <c r="C415" s="237" t="s">
        <v>574</v>
      </c>
    </row>
    <row r="416" spans="1:3" ht="15.75" thickBot="1" x14ac:dyDescent="0.3">
      <c r="A416" s="240">
        <v>605140</v>
      </c>
      <c r="B416" s="236" t="s">
        <v>279</v>
      </c>
      <c r="C416" s="237" t="s">
        <v>575</v>
      </c>
    </row>
    <row r="417" spans="1:3" ht="15.75" thickBot="1" x14ac:dyDescent="0.3">
      <c r="A417" s="240">
        <v>605141</v>
      </c>
      <c r="B417" s="236" t="s">
        <v>279</v>
      </c>
      <c r="C417" s="237" t="s">
        <v>576</v>
      </c>
    </row>
    <row r="418" spans="1:3" ht="15.75" thickBot="1" x14ac:dyDescent="0.3">
      <c r="A418" s="240">
        <v>605142</v>
      </c>
      <c r="B418" s="236" t="s">
        <v>279</v>
      </c>
      <c r="C418" s="237" t="s">
        <v>577</v>
      </c>
    </row>
    <row r="419" spans="1:3" ht="15.75" thickBot="1" x14ac:dyDescent="0.3">
      <c r="A419" s="240">
        <v>605143</v>
      </c>
      <c r="B419" s="236" t="s">
        <v>279</v>
      </c>
      <c r="C419" s="237" t="s">
        <v>578</v>
      </c>
    </row>
    <row r="420" spans="1:3" ht="15.75" thickBot="1" x14ac:dyDescent="0.3">
      <c r="A420" s="240">
        <v>605144</v>
      </c>
      <c r="B420" s="236" t="s">
        <v>279</v>
      </c>
      <c r="C420" s="237" t="s">
        <v>579</v>
      </c>
    </row>
    <row r="421" spans="1:3" ht="15.75" thickBot="1" x14ac:dyDescent="0.3">
      <c r="A421" s="240">
        <v>605145</v>
      </c>
      <c r="B421" s="236" t="s">
        <v>279</v>
      </c>
      <c r="C421" s="237" t="s">
        <v>580</v>
      </c>
    </row>
    <row r="422" spans="1:3" ht="15.75" thickBot="1" x14ac:dyDescent="0.3">
      <c r="A422" s="240">
        <v>605150</v>
      </c>
      <c r="B422" s="236" t="s">
        <v>279</v>
      </c>
      <c r="C422" s="237" t="s">
        <v>581</v>
      </c>
    </row>
    <row r="423" spans="1:3" ht="15.75" thickBot="1" x14ac:dyDescent="0.3">
      <c r="A423" s="240">
        <v>605151</v>
      </c>
      <c r="B423" s="236" t="s">
        <v>279</v>
      </c>
      <c r="C423" s="237" t="s">
        <v>582</v>
      </c>
    </row>
    <row r="424" spans="1:3" ht="15.75" thickBot="1" x14ac:dyDescent="0.3">
      <c r="A424" s="240">
        <v>605152</v>
      </c>
      <c r="B424" s="236" t="s">
        <v>279</v>
      </c>
      <c r="C424" s="237" t="s">
        <v>583</v>
      </c>
    </row>
    <row r="425" spans="1:3" ht="15.75" thickBot="1" x14ac:dyDescent="0.3">
      <c r="A425" s="240">
        <v>605160</v>
      </c>
      <c r="B425" s="236" t="s">
        <v>279</v>
      </c>
      <c r="C425" s="237" t="s">
        <v>584</v>
      </c>
    </row>
    <row r="426" spans="1:3" ht="15.75" thickBot="1" x14ac:dyDescent="0.3">
      <c r="A426" s="240">
        <v>605161</v>
      </c>
      <c r="B426" s="236" t="s">
        <v>279</v>
      </c>
      <c r="C426" s="237" t="s">
        <v>585</v>
      </c>
    </row>
    <row r="427" spans="1:3" ht="15.75" thickBot="1" x14ac:dyDescent="0.3">
      <c r="A427" s="240">
        <v>605162</v>
      </c>
      <c r="B427" s="236" t="s">
        <v>279</v>
      </c>
      <c r="C427" s="237" t="s">
        <v>586</v>
      </c>
    </row>
    <row r="428" spans="1:3" ht="15.75" thickBot="1" x14ac:dyDescent="0.3">
      <c r="A428" s="240">
        <v>605163</v>
      </c>
      <c r="B428" s="236" t="s">
        <v>279</v>
      </c>
      <c r="C428" s="237" t="s">
        <v>587</v>
      </c>
    </row>
    <row r="429" spans="1:3" ht="15.75" thickBot="1" x14ac:dyDescent="0.3">
      <c r="A429" s="240">
        <v>605170</v>
      </c>
      <c r="B429" s="236" t="s">
        <v>279</v>
      </c>
      <c r="C429" s="237" t="s">
        <v>588</v>
      </c>
    </row>
    <row r="430" spans="1:3" ht="15.75" thickBot="1" x14ac:dyDescent="0.3">
      <c r="A430" s="240">
        <v>605171</v>
      </c>
      <c r="B430" s="236" t="s">
        <v>279</v>
      </c>
      <c r="C430" s="237" t="s">
        <v>589</v>
      </c>
    </row>
    <row r="431" spans="1:3" ht="15.75" thickBot="1" x14ac:dyDescent="0.3">
      <c r="A431" s="240">
        <v>605172</v>
      </c>
      <c r="B431" s="236" t="s">
        <v>279</v>
      </c>
      <c r="C431" s="237" t="s">
        <v>590</v>
      </c>
    </row>
    <row r="432" spans="1:3" ht="15.75" thickBot="1" x14ac:dyDescent="0.3">
      <c r="A432" s="240">
        <v>605173</v>
      </c>
      <c r="B432" s="236" t="s">
        <v>279</v>
      </c>
      <c r="C432" s="237" t="s">
        <v>591</v>
      </c>
    </row>
    <row r="433" spans="1:3" ht="15.75" thickBot="1" x14ac:dyDescent="0.3">
      <c r="A433" s="240">
        <v>605174</v>
      </c>
      <c r="B433" s="236" t="s">
        <v>279</v>
      </c>
      <c r="C433" s="237" t="s">
        <v>592</v>
      </c>
    </row>
    <row r="434" spans="1:3" ht="15.75" thickBot="1" x14ac:dyDescent="0.3">
      <c r="A434" s="240">
        <v>605175</v>
      </c>
      <c r="B434" s="236" t="s">
        <v>279</v>
      </c>
      <c r="C434" s="237" t="s">
        <v>593</v>
      </c>
    </row>
    <row r="435" spans="1:3" ht="15.75" thickBot="1" x14ac:dyDescent="0.3">
      <c r="A435" s="240">
        <v>605176</v>
      </c>
      <c r="B435" s="236" t="s">
        <v>279</v>
      </c>
      <c r="C435" s="237" t="s">
        <v>594</v>
      </c>
    </row>
    <row r="436" spans="1:3" ht="15.75" thickBot="1" x14ac:dyDescent="0.3">
      <c r="A436" s="240">
        <v>605180</v>
      </c>
      <c r="B436" s="236" t="s">
        <v>279</v>
      </c>
      <c r="C436" s="237" t="s">
        <v>595</v>
      </c>
    </row>
    <row r="437" spans="1:3" ht="15.75" thickBot="1" x14ac:dyDescent="0.3">
      <c r="A437" s="240">
        <v>605181</v>
      </c>
      <c r="B437" s="236" t="s">
        <v>279</v>
      </c>
      <c r="C437" s="237" t="s">
        <v>596</v>
      </c>
    </row>
    <row r="438" spans="1:3" ht="15.75" thickBot="1" x14ac:dyDescent="0.3">
      <c r="A438" s="240">
        <v>605182</v>
      </c>
      <c r="B438" s="236" t="s">
        <v>279</v>
      </c>
      <c r="C438" s="237" t="s">
        <v>597</v>
      </c>
    </row>
    <row r="439" spans="1:3" ht="15.75" thickBot="1" x14ac:dyDescent="0.3">
      <c r="A439" s="240">
        <v>605190</v>
      </c>
      <c r="B439" s="236" t="s">
        <v>279</v>
      </c>
      <c r="C439" s="237" t="s">
        <v>598</v>
      </c>
    </row>
    <row r="440" spans="1:3" ht="15.75" thickBot="1" x14ac:dyDescent="0.3">
      <c r="A440" s="240">
        <v>605191</v>
      </c>
      <c r="B440" s="236" t="s">
        <v>279</v>
      </c>
      <c r="C440" s="237" t="s">
        <v>599</v>
      </c>
    </row>
    <row r="441" spans="1:3" ht="15.75" thickBot="1" x14ac:dyDescent="0.3">
      <c r="A441" s="240">
        <v>605192</v>
      </c>
      <c r="B441" s="236" t="s">
        <v>279</v>
      </c>
      <c r="C441" s="237" t="s">
        <v>600</v>
      </c>
    </row>
    <row r="442" spans="1:3" ht="15.75" thickBot="1" x14ac:dyDescent="0.3">
      <c r="A442" s="240">
        <v>605193</v>
      </c>
      <c r="B442" s="236" t="s">
        <v>279</v>
      </c>
      <c r="C442" s="237" t="s">
        <v>601</v>
      </c>
    </row>
    <row r="443" spans="1:3" ht="15.75" thickBot="1" x14ac:dyDescent="0.3">
      <c r="A443" s="240">
        <v>605194</v>
      </c>
      <c r="B443" s="236" t="s">
        <v>279</v>
      </c>
      <c r="C443" s="237" t="s">
        <v>602</v>
      </c>
    </row>
    <row r="444" spans="1:3" ht="15.75" thickBot="1" x14ac:dyDescent="0.3">
      <c r="A444" s="240">
        <v>605195</v>
      </c>
      <c r="B444" s="236" t="s">
        <v>279</v>
      </c>
      <c r="C444" s="237" t="s">
        <v>603</v>
      </c>
    </row>
    <row r="445" spans="1:3" ht="15.75" thickBot="1" x14ac:dyDescent="0.3">
      <c r="A445" s="240">
        <v>605200</v>
      </c>
      <c r="B445" s="236" t="s">
        <v>165</v>
      </c>
      <c r="C445" s="237" t="s">
        <v>604</v>
      </c>
    </row>
    <row r="446" spans="1:3" ht="15.75" thickBot="1" x14ac:dyDescent="0.3">
      <c r="A446" s="240">
        <v>605201</v>
      </c>
      <c r="B446" s="236" t="s">
        <v>165</v>
      </c>
      <c r="C446" s="237" t="s">
        <v>605</v>
      </c>
    </row>
    <row r="447" spans="1:3" ht="15.75" thickBot="1" x14ac:dyDescent="0.3">
      <c r="A447" s="240">
        <v>606000</v>
      </c>
      <c r="B447" s="236" t="s">
        <v>279</v>
      </c>
      <c r="C447" s="237" t="s">
        <v>606</v>
      </c>
    </row>
    <row r="448" spans="1:3" ht="15.75" thickBot="1" x14ac:dyDescent="0.3">
      <c r="A448" s="240">
        <v>606001</v>
      </c>
      <c r="B448" s="236" t="s">
        <v>279</v>
      </c>
      <c r="C448" s="237" t="s">
        <v>607</v>
      </c>
    </row>
    <row r="449" spans="1:3" ht="15.75" thickBot="1" x14ac:dyDescent="0.3">
      <c r="A449" s="240">
        <v>606002</v>
      </c>
      <c r="B449" s="236" t="s">
        <v>279</v>
      </c>
      <c r="C449" s="237" t="s">
        <v>608</v>
      </c>
    </row>
    <row r="450" spans="1:3" ht="15.75" thickBot="1" x14ac:dyDescent="0.3">
      <c r="A450" s="240">
        <v>606003</v>
      </c>
      <c r="B450" s="236" t="s">
        <v>279</v>
      </c>
      <c r="C450" s="237" t="s">
        <v>609</v>
      </c>
    </row>
    <row r="451" spans="1:3" ht="15.75" thickBot="1" x14ac:dyDescent="0.3">
      <c r="A451" s="240">
        <v>606004</v>
      </c>
      <c r="B451" s="236" t="s">
        <v>279</v>
      </c>
      <c r="C451" s="237" t="s">
        <v>610</v>
      </c>
    </row>
    <row r="452" spans="1:3" ht="15.75" thickBot="1" x14ac:dyDescent="0.3">
      <c r="A452" s="240">
        <v>606005</v>
      </c>
      <c r="B452" s="236" t="s">
        <v>279</v>
      </c>
      <c r="C452" s="237" t="s">
        <v>611</v>
      </c>
    </row>
    <row r="453" spans="1:3" ht="15.75" thickBot="1" x14ac:dyDescent="0.3">
      <c r="A453" s="240">
        <v>606010</v>
      </c>
      <c r="B453" s="236" t="s">
        <v>279</v>
      </c>
      <c r="C453" s="237" t="s">
        <v>612</v>
      </c>
    </row>
    <row r="454" spans="1:3" ht="15.75" thickBot="1" x14ac:dyDescent="0.3">
      <c r="A454" s="240">
        <v>606011</v>
      </c>
      <c r="B454" s="236" t="s">
        <v>279</v>
      </c>
      <c r="C454" s="237" t="s">
        <v>613</v>
      </c>
    </row>
    <row r="455" spans="1:3" ht="15.75" thickBot="1" x14ac:dyDescent="0.3">
      <c r="A455" s="240">
        <v>606012</v>
      </c>
      <c r="B455" s="236" t="s">
        <v>279</v>
      </c>
      <c r="C455" s="237" t="s">
        <v>614</v>
      </c>
    </row>
    <row r="456" spans="1:3" ht="15.75" thickBot="1" x14ac:dyDescent="0.3">
      <c r="A456" s="240">
        <v>606013</v>
      </c>
      <c r="B456" s="236" t="s">
        <v>279</v>
      </c>
      <c r="C456" s="237" t="s">
        <v>615</v>
      </c>
    </row>
    <row r="457" spans="1:3" ht="15.75" thickBot="1" x14ac:dyDescent="0.3">
      <c r="A457" s="240">
        <v>606014</v>
      </c>
      <c r="B457" s="236" t="s">
        <v>279</v>
      </c>
      <c r="C457" s="237" t="s">
        <v>616</v>
      </c>
    </row>
    <row r="458" spans="1:3" ht="15.75" thickBot="1" x14ac:dyDescent="0.3">
      <c r="A458" s="240">
        <v>606015</v>
      </c>
      <c r="B458" s="236" t="s">
        <v>279</v>
      </c>
      <c r="C458" s="237" t="s">
        <v>617</v>
      </c>
    </row>
    <row r="459" spans="1:3" ht="15.75" thickBot="1" x14ac:dyDescent="0.3">
      <c r="A459" s="240">
        <v>606020</v>
      </c>
      <c r="B459" s="236" t="s">
        <v>279</v>
      </c>
      <c r="C459" s="237" t="s">
        <v>618</v>
      </c>
    </row>
    <row r="460" spans="1:3" ht="15.75" thickBot="1" x14ac:dyDescent="0.3">
      <c r="A460" s="240">
        <v>606021</v>
      </c>
      <c r="B460" s="236" t="s">
        <v>279</v>
      </c>
      <c r="C460" s="237" t="s">
        <v>619</v>
      </c>
    </row>
    <row r="461" spans="1:3" ht="15.75" thickBot="1" x14ac:dyDescent="0.3">
      <c r="A461" s="240">
        <v>606022</v>
      </c>
      <c r="B461" s="236" t="s">
        <v>279</v>
      </c>
      <c r="C461" s="237" t="s">
        <v>620</v>
      </c>
    </row>
    <row r="462" spans="1:3" ht="15.75" thickBot="1" x14ac:dyDescent="0.3">
      <c r="A462" s="240">
        <v>606023</v>
      </c>
      <c r="B462" s="236" t="s">
        <v>279</v>
      </c>
      <c r="C462" s="237" t="s">
        <v>621</v>
      </c>
    </row>
    <row r="463" spans="1:3" ht="15.75" thickBot="1" x14ac:dyDescent="0.3">
      <c r="A463" s="240">
        <v>606024</v>
      </c>
      <c r="B463" s="236" t="s">
        <v>279</v>
      </c>
      <c r="C463" s="237" t="s">
        <v>622</v>
      </c>
    </row>
    <row r="464" spans="1:3" ht="15.75" thickBot="1" x14ac:dyDescent="0.3">
      <c r="A464" s="240">
        <v>606025</v>
      </c>
      <c r="B464" s="236" t="s">
        <v>279</v>
      </c>
      <c r="C464" s="237" t="s">
        <v>623</v>
      </c>
    </row>
    <row r="465" spans="1:3" ht="15.75" thickBot="1" x14ac:dyDescent="0.3">
      <c r="A465" s="240">
        <v>606030</v>
      </c>
      <c r="B465" s="236" t="s">
        <v>165</v>
      </c>
      <c r="C465" s="237" t="s">
        <v>624</v>
      </c>
    </row>
    <row r="466" spans="1:3" ht="15.75" thickBot="1" x14ac:dyDescent="0.3">
      <c r="A466" s="240">
        <v>606031</v>
      </c>
      <c r="B466" s="236" t="s">
        <v>279</v>
      </c>
      <c r="C466" s="237" t="s">
        <v>625</v>
      </c>
    </row>
    <row r="467" spans="1:3" ht="15.75" thickBot="1" x14ac:dyDescent="0.3">
      <c r="A467" s="240">
        <v>607000</v>
      </c>
      <c r="B467" s="236" t="s">
        <v>626</v>
      </c>
      <c r="C467" s="237" t="s">
        <v>627</v>
      </c>
    </row>
    <row r="468" spans="1:3" ht="15.75" thickBot="1" x14ac:dyDescent="0.3">
      <c r="A468" s="240">
        <v>607001</v>
      </c>
      <c r="B468" s="236" t="s">
        <v>208</v>
      </c>
      <c r="C468" s="237" t="s">
        <v>627</v>
      </c>
    </row>
    <row r="469" spans="1:3" ht="15.75" thickBot="1" x14ac:dyDescent="0.3">
      <c r="A469" s="240">
        <v>607010</v>
      </c>
      <c r="B469" s="236" t="s">
        <v>626</v>
      </c>
      <c r="C469" s="237" t="s">
        <v>628</v>
      </c>
    </row>
    <row r="470" spans="1:3" ht="15.75" thickBot="1" x14ac:dyDescent="0.3">
      <c r="A470" s="240">
        <v>608000</v>
      </c>
      <c r="B470" s="236" t="s">
        <v>626</v>
      </c>
      <c r="C470" s="237" t="s">
        <v>629</v>
      </c>
    </row>
    <row r="471" spans="1:3" ht="15.75" thickBot="1" x14ac:dyDescent="0.3">
      <c r="A471" s="240">
        <v>608001</v>
      </c>
      <c r="B471" s="236" t="s">
        <v>626</v>
      </c>
      <c r="C471" s="237" t="s">
        <v>630</v>
      </c>
    </row>
    <row r="472" spans="1:3" ht="15.75" thickBot="1" x14ac:dyDescent="0.3">
      <c r="A472" s="240">
        <v>608002</v>
      </c>
      <c r="B472" s="236" t="s">
        <v>626</v>
      </c>
      <c r="C472" s="237" t="s">
        <v>631</v>
      </c>
    </row>
    <row r="473" spans="1:3" ht="15.75" thickBot="1" x14ac:dyDescent="0.3">
      <c r="A473" s="240">
        <v>608003</v>
      </c>
      <c r="B473" s="236" t="s">
        <v>626</v>
      </c>
      <c r="C473" s="237" t="s">
        <v>632</v>
      </c>
    </row>
    <row r="474" spans="1:3" ht="15.75" thickBot="1" x14ac:dyDescent="0.3">
      <c r="A474" s="240">
        <v>608010</v>
      </c>
      <c r="B474" s="236" t="s">
        <v>626</v>
      </c>
      <c r="C474" s="237" t="s">
        <v>633</v>
      </c>
    </row>
    <row r="475" spans="1:3" ht="15.75" thickBot="1" x14ac:dyDescent="0.3">
      <c r="A475" s="240">
        <v>608011</v>
      </c>
      <c r="B475" s="236" t="s">
        <v>626</v>
      </c>
      <c r="C475" s="237" t="s">
        <v>634</v>
      </c>
    </row>
    <row r="476" spans="1:3" ht="15.75" thickBot="1" x14ac:dyDescent="0.3">
      <c r="A476" s="240">
        <v>608012</v>
      </c>
      <c r="B476" s="236" t="s">
        <v>626</v>
      </c>
      <c r="C476" s="237" t="s">
        <v>635</v>
      </c>
    </row>
    <row r="477" spans="1:3" ht="15.75" thickBot="1" x14ac:dyDescent="0.3">
      <c r="A477" s="240">
        <v>608013</v>
      </c>
      <c r="B477" s="236" t="s">
        <v>626</v>
      </c>
      <c r="C477" s="237" t="s">
        <v>636</v>
      </c>
    </row>
    <row r="478" spans="1:3" ht="15.75" thickBot="1" x14ac:dyDescent="0.3">
      <c r="A478" s="240">
        <v>608020</v>
      </c>
      <c r="B478" s="236" t="s">
        <v>637</v>
      </c>
      <c r="C478" s="237" t="s">
        <v>638</v>
      </c>
    </row>
    <row r="479" spans="1:3" ht="15.75" thickBot="1" x14ac:dyDescent="0.3">
      <c r="A479" s="240">
        <v>608030</v>
      </c>
      <c r="B479" s="236" t="s">
        <v>208</v>
      </c>
      <c r="C479" s="237" t="s">
        <v>639</v>
      </c>
    </row>
    <row r="480" spans="1:3" ht="15.75" thickBot="1" x14ac:dyDescent="0.3">
      <c r="A480" s="240">
        <v>610000</v>
      </c>
      <c r="B480" s="236" t="s">
        <v>209</v>
      </c>
      <c r="C480" s="237" t="s">
        <v>640</v>
      </c>
    </row>
    <row r="481" spans="1:3" ht="15.75" thickBot="1" x14ac:dyDescent="0.3">
      <c r="A481" s="240">
        <v>610001</v>
      </c>
      <c r="B481" s="236" t="s">
        <v>209</v>
      </c>
      <c r="C481" s="237" t="s">
        <v>641</v>
      </c>
    </row>
    <row r="482" spans="1:3" ht="15.75" thickBot="1" x14ac:dyDescent="0.3">
      <c r="A482" s="240">
        <v>610002</v>
      </c>
      <c r="B482" s="236" t="s">
        <v>209</v>
      </c>
      <c r="C482" s="237" t="s">
        <v>642</v>
      </c>
    </row>
    <row r="483" spans="1:3" ht="15.75" thickBot="1" x14ac:dyDescent="0.3">
      <c r="A483" s="240">
        <v>610003</v>
      </c>
      <c r="B483" s="236" t="s">
        <v>209</v>
      </c>
      <c r="C483" s="237" t="s">
        <v>643</v>
      </c>
    </row>
    <row r="484" spans="1:3" ht="15.75" thickBot="1" x14ac:dyDescent="0.3">
      <c r="A484" s="240">
        <v>610004</v>
      </c>
      <c r="B484" s="236" t="s">
        <v>209</v>
      </c>
      <c r="C484" s="237" t="s">
        <v>644</v>
      </c>
    </row>
    <row r="485" spans="1:3" ht="15.75" thickBot="1" x14ac:dyDescent="0.3">
      <c r="A485" s="240">
        <v>610005</v>
      </c>
      <c r="B485" s="236" t="s">
        <v>209</v>
      </c>
      <c r="C485" s="237" t="s">
        <v>645</v>
      </c>
    </row>
    <row r="486" spans="1:3" ht="15.75" thickBot="1" x14ac:dyDescent="0.3">
      <c r="A486" s="240">
        <v>610006</v>
      </c>
      <c r="B486" s="236" t="s">
        <v>209</v>
      </c>
      <c r="C486" s="237" t="s">
        <v>646</v>
      </c>
    </row>
    <row r="487" spans="1:3" ht="15.75" thickBot="1" x14ac:dyDescent="0.3">
      <c r="A487" s="240">
        <v>610007</v>
      </c>
      <c r="B487" s="236" t="s">
        <v>209</v>
      </c>
      <c r="C487" s="237" t="s">
        <v>647</v>
      </c>
    </row>
    <row r="488" spans="1:3" ht="15.75" thickBot="1" x14ac:dyDescent="0.3">
      <c r="A488" s="240">
        <v>610008</v>
      </c>
      <c r="B488" s="236" t="s">
        <v>209</v>
      </c>
      <c r="C488" s="237" t="s">
        <v>648</v>
      </c>
    </row>
    <row r="489" spans="1:3" ht="15.75" thickBot="1" x14ac:dyDescent="0.3">
      <c r="A489" s="240">
        <v>610009</v>
      </c>
      <c r="B489" s="236" t="s">
        <v>209</v>
      </c>
      <c r="C489" s="237" t="s">
        <v>649</v>
      </c>
    </row>
    <row r="490" spans="1:3" ht="15.75" thickBot="1" x14ac:dyDescent="0.3">
      <c r="A490" s="240">
        <v>610010</v>
      </c>
      <c r="B490" s="236" t="s">
        <v>209</v>
      </c>
      <c r="C490" s="237" t="s">
        <v>650</v>
      </c>
    </row>
    <row r="491" spans="1:3" ht="15.75" thickBot="1" x14ac:dyDescent="0.3">
      <c r="A491" s="240">
        <v>610011</v>
      </c>
      <c r="B491" s="236" t="s">
        <v>209</v>
      </c>
      <c r="C491" s="237" t="s">
        <v>651</v>
      </c>
    </row>
    <row r="492" spans="1:3" ht="15.75" thickBot="1" x14ac:dyDescent="0.3">
      <c r="A492" s="240">
        <v>610012</v>
      </c>
      <c r="B492" s="236" t="s">
        <v>209</v>
      </c>
      <c r="C492" s="237" t="s">
        <v>652</v>
      </c>
    </row>
    <row r="493" spans="1:3" ht="15.75" thickBot="1" x14ac:dyDescent="0.3">
      <c r="A493" s="240">
        <v>610013</v>
      </c>
      <c r="B493" s="236" t="s">
        <v>209</v>
      </c>
      <c r="C493" s="237" t="s">
        <v>653</v>
      </c>
    </row>
    <row r="494" spans="1:3" ht="15.75" thickBot="1" x14ac:dyDescent="0.3">
      <c r="A494" s="240">
        <v>610014</v>
      </c>
      <c r="B494" s="236" t="s">
        <v>209</v>
      </c>
      <c r="C494" s="237" t="s">
        <v>654</v>
      </c>
    </row>
    <row r="495" spans="1:3" ht="15.75" thickBot="1" x14ac:dyDescent="0.3">
      <c r="A495" s="240">
        <v>610015</v>
      </c>
      <c r="B495" s="236" t="s">
        <v>209</v>
      </c>
      <c r="C495" s="237" t="s">
        <v>655</v>
      </c>
    </row>
    <row r="496" spans="1:3" ht="15.75" thickBot="1" x14ac:dyDescent="0.3">
      <c r="A496" s="240">
        <v>610016</v>
      </c>
      <c r="B496" s="236" t="s">
        <v>209</v>
      </c>
      <c r="C496" s="237" t="s">
        <v>656</v>
      </c>
    </row>
    <row r="497" spans="1:3" ht="15.75" thickBot="1" x14ac:dyDescent="0.3">
      <c r="A497" s="240">
        <v>610017</v>
      </c>
      <c r="B497" s="236" t="s">
        <v>209</v>
      </c>
      <c r="C497" s="237" t="s">
        <v>657</v>
      </c>
    </row>
    <row r="498" spans="1:3" ht="15.75" thickBot="1" x14ac:dyDescent="0.3">
      <c r="A498" s="240">
        <v>610018</v>
      </c>
      <c r="B498" s="236" t="s">
        <v>209</v>
      </c>
      <c r="C498" s="237" t="s">
        <v>658</v>
      </c>
    </row>
    <row r="499" spans="1:3" ht="15.75" thickBot="1" x14ac:dyDescent="0.3">
      <c r="A499" s="240">
        <v>610019</v>
      </c>
      <c r="B499" s="236" t="s">
        <v>209</v>
      </c>
      <c r="C499" s="237" t="s">
        <v>659</v>
      </c>
    </row>
    <row r="500" spans="1:3" ht="15.75" thickBot="1" x14ac:dyDescent="0.3">
      <c r="A500" s="240">
        <v>610020</v>
      </c>
      <c r="B500" s="236" t="s">
        <v>209</v>
      </c>
      <c r="C500" s="237" t="s">
        <v>660</v>
      </c>
    </row>
    <row r="501" spans="1:3" ht="15.75" thickBot="1" x14ac:dyDescent="0.3">
      <c r="A501" s="240">
        <v>610500</v>
      </c>
      <c r="B501" s="236" t="s">
        <v>661</v>
      </c>
      <c r="C501" s="237" t="s">
        <v>662</v>
      </c>
    </row>
    <row r="502" spans="1:3" ht="15.75" thickBot="1" x14ac:dyDescent="0.3">
      <c r="A502" s="240">
        <v>610501</v>
      </c>
      <c r="B502" s="236" t="s">
        <v>208</v>
      </c>
      <c r="C502" s="237" t="s">
        <v>663</v>
      </c>
    </row>
    <row r="503" spans="1:3" ht="15.75" thickBot="1" x14ac:dyDescent="0.3">
      <c r="A503" s="240">
        <v>611000</v>
      </c>
      <c r="B503" s="236" t="s">
        <v>380</v>
      </c>
      <c r="C503" s="237" t="s">
        <v>664</v>
      </c>
    </row>
    <row r="504" spans="1:3" ht="15.75" thickBot="1" x14ac:dyDescent="0.3">
      <c r="A504" s="240">
        <v>611001</v>
      </c>
      <c r="B504" s="236" t="s">
        <v>380</v>
      </c>
      <c r="C504" s="237" t="s">
        <v>665</v>
      </c>
    </row>
    <row r="505" spans="1:3" ht="15.75" thickBot="1" x14ac:dyDescent="0.3">
      <c r="A505" s="240">
        <v>611002</v>
      </c>
      <c r="B505" s="236" t="s">
        <v>380</v>
      </c>
      <c r="C505" s="237" t="s">
        <v>666</v>
      </c>
    </row>
    <row r="506" spans="1:3" ht="15.75" thickBot="1" x14ac:dyDescent="0.3">
      <c r="A506" s="240">
        <v>611003</v>
      </c>
      <c r="B506" s="236" t="s">
        <v>380</v>
      </c>
      <c r="C506" s="237" t="s">
        <v>667</v>
      </c>
    </row>
    <row r="507" spans="1:3" ht="15.75" thickBot="1" x14ac:dyDescent="0.3">
      <c r="A507" s="240">
        <v>611004</v>
      </c>
      <c r="B507" s="236" t="s">
        <v>380</v>
      </c>
      <c r="C507" s="237" t="s">
        <v>668</v>
      </c>
    </row>
    <row r="508" spans="1:3" ht="15.75" thickBot="1" x14ac:dyDescent="0.3">
      <c r="A508" s="240">
        <v>611010</v>
      </c>
      <c r="B508" s="236" t="s">
        <v>380</v>
      </c>
      <c r="C508" s="237" t="s">
        <v>669</v>
      </c>
    </row>
    <row r="509" spans="1:3" ht="15.75" thickBot="1" x14ac:dyDescent="0.3">
      <c r="A509" s="240">
        <v>612000</v>
      </c>
      <c r="B509" s="236" t="s">
        <v>209</v>
      </c>
      <c r="C509" s="237" t="s">
        <v>670</v>
      </c>
    </row>
    <row r="510" spans="1:3" ht="15.75" thickBot="1" x14ac:dyDescent="0.3">
      <c r="A510" s="240">
        <v>612001</v>
      </c>
      <c r="B510" s="236" t="s">
        <v>209</v>
      </c>
      <c r="C510" s="237" t="s">
        <v>671</v>
      </c>
    </row>
    <row r="511" spans="1:3" ht="15.75" thickBot="1" x14ac:dyDescent="0.3">
      <c r="A511" s="240">
        <v>612002</v>
      </c>
      <c r="B511" s="236" t="s">
        <v>208</v>
      </c>
      <c r="C511" s="237" t="s">
        <v>672</v>
      </c>
    </row>
    <row r="512" spans="1:3" ht="15.75" thickBot="1" x14ac:dyDescent="0.3">
      <c r="A512" s="240">
        <v>612010</v>
      </c>
      <c r="B512" s="236" t="s">
        <v>209</v>
      </c>
      <c r="C512" s="237" t="s">
        <v>673</v>
      </c>
    </row>
    <row r="513" spans="1:3" ht="15.75" thickBot="1" x14ac:dyDescent="0.3">
      <c r="A513" s="240">
        <v>612011</v>
      </c>
      <c r="B513" s="236" t="s">
        <v>208</v>
      </c>
      <c r="C513" s="237" t="s">
        <v>674</v>
      </c>
    </row>
    <row r="514" spans="1:3" ht="15.75" thickBot="1" x14ac:dyDescent="0.3">
      <c r="A514" s="240">
        <v>612020</v>
      </c>
      <c r="B514" s="236" t="s">
        <v>208</v>
      </c>
      <c r="C514" s="237" t="s">
        <v>675</v>
      </c>
    </row>
    <row r="515" spans="1:3" ht="15.75" thickBot="1" x14ac:dyDescent="0.3">
      <c r="A515" s="240">
        <v>612021</v>
      </c>
      <c r="B515" s="236" t="s">
        <v>208</v>
      </c>
      <c r="C515" s="237" t="s">
        <v>676</v>
      </c>
    </row>
    <row r="516" spans="1:3" ht="15.75" thickBot="1" x14ac:dyDescent="0.3">
      <c r="A516" s="240">
        <v>612022</v>
      </c>
      <c r="B516" s="236" t="s">
        <v>208</v>
      </c>
      <c r="C516" s="237" t="s">
        <v>677</v>
      </c>
    </row>
    <row r="517" spans="1:3" ht="15.75" thickBot="1" x14ac:dyDescent="0.3">
      <c r="A517" s="240">
        <v>612023</v>
      </c>
      <c r="B517" s="236" t="s">
        <v>208</v>
      </c>
      <c r="C517" s="237" t="s">
        <v>678</v>
      </c>
    </row>
    <row r="518" spans="1:3" ht="15.75" thickBot="1" x14ac:dyDescent="0.3">
      <c r="A518" s="240">
        <v>612024</v>
      </c>
      <c r="B518" s="236" t="s">
        <v>208</v>
      </c>
      <c r="C518" s="237" t="s">
        <v>679</v>
      </c>
    </row>
    <row r="519" spans="1:3" ht="15.75" thickBot="1" x14ac:dyDescent="0.3">
      <c r="A519" s="240">
        <v>613000</v>
      </c>
      <c r="B519" s="236" t="s">
        <v>626</v>
      </c>
      <c r="C519" s="237" t="s">
        <v>680</v>
      </c>
    </row>
    <row r="520" spans="1:3" ht="15.75" thickBot="1" x14ac:dyDescent="0.3">
      <c r="A520" s="240">
        <v>613001</v>
      </c>
      <c r="B520" s="236" t="s">
        <v>626</v>
      </c>
      <c r="C520" s="237" t="s">
        <v>681</v>
      </c>
    </row>
    <row r="521" spans="1:3" ht="15.75" thickBot="1" x14ac:dyDescent="0.3">
      <c r="A521" s="240">
        <v>613002</v>
      </c>
      <c r="B521" s="236" t="s">
        <v>626</v>
      </c>
      <c r="C521" s="237" t="s">
        <v>682</v>
      </c>
    </row>
    <row r="522" spans="1:3" ht="15.75" thickBot="1" x14ac:dyDescent="0.3">
      <c r="A522" s="240">
        <v>613003</v>
      </c>
      <c r="B522" s="236" t="s">
        <v>626</v>
      </c>
      <c r="C522" s="237" t="s">
        <v>683</v>
      </c>
    </row>
    <row r="523" spans="1:3" ht="15.75" thickBot="1" x14ac:dyDescent="0.3">
      <c r="A523" s="240">
        <v>613004</v>
      </c>
      <c r="B523" s="236" t="s">
        <v>626</v>
      </c>
      <c r="C523" s="237" t="s">
        <v>684</v>
      </c>
    </row>
    <row r="524" spans="1:3" ht="15.75" thickBot="1" x14ac:dyDescent="0.3">
      <c r="A524" s="240">
        <v>613005</v>
      </c>
      <c r="B524" s="236" t="s">
        <v>626</v>
      </c>
      <c r="C524" s="237" t="s">
        <v>685</v>
      </c>
    </row>
    <row r="525" spans="1:3" ht="15.75" thickBot="1" x14ac:dyDescent="0.3">
      <c r="A525" s="240">
        <v>615000</v>
      </c>
      <c r="B525" s="236" t="s">
        <v>380</v>
      </c>
      <c r="C525" s="237" t="s">
        <v>686</v>
      </c>
    </row>
    <row r="526" spans="1:3" ht="15.75" thickBot="1" x14ac:dyDescent="0.3">
      <c r="A526" s="240">
        <v>615001</v>
      </c>
      <c r="B526" s="236" t="s">
        <v>208</v>
      </c>
      <c r="C526" s="237" t="s">
        <v>686</v>
      </c>
    </row>
    <row r="527" spans="1:3" ht="15.75" thickBot="1" x14ac:dyDescent="0.3">
      <c r="A527" s="240">
        <v>615002</v>
      </c>
      <c r="B527" s="236" t="s">
        <v>380</v>
      </c>
      <c r="C527" s="237" t="s">
        <v>687</v>
      </c>
    </row>
    <row r="528" spans="1:3" ht="15.75" thickBot="1" x14ac:dyDescent="0.3">
      <c r="A528" s="240">
        <v>615003</v>
      </c>
      <c r="B528" s="236" t="s">
        <v>208</v>
      </c>
      <c r="C528" s="237" t="s">
        <v>687</v>
      </c>
    </row>
    <row r="529" spans="1:3" ht="15.75" thickBot="1" x14ac:dyDescent="0.3">
      <c r="A529" s="240">
        <v>615004</v>
      </c>
      <c r="B529" s="236" t="s">
        <v>165</v>
      </c>
      <c r="C529" s="237" t="s">
        <v>688</v>
      </c>
    </row>
    <row r="530" spans="1:3" ht="15.75" thickBot="1" x14ac:dyDescent="0.3">
      <c r="A530" s="240">
        <v>615005</v>
      </c>
      <c r="B530" s="236" t="s">
        <v>380</v>
      </c>
      <c r="C530" s="237" t="s">
        <v>689</v>
      </c>
    </row>
    <row r="531" spans="1:3" ht="15.75" thickBot="1" x14ac:dyDescent="0.3">
      <c r="A531" s="240">
        <v>615006</v>
      </c>
      <c r="B531" s="236" t="s">
        <v>208</v>
      </c>
      <c r="C531" s="237" t="s">
        <v>689</v>
      </c>
    </row>
    <row r="532" spans="1:3" ht="15.75" thickBot="1" x14ac:dyDescent="0.3">
      <c r="A532" s="240">
        <v>615007</v>
      </c>
      <c r="B532" s="236" t="s">
        <v>279</v>
      </c>
      <c r="C532" s="237" t="s">
        <v>690</v>
      </c>
    </row>
    <row r="533" spans="1:3" ht="15.75" thickBot="1" x14ac:dyDescent="0.3">
      <c r="A533" s="240">
        <v>615500</v>
      </c>
      <c r="B533" s="236" t="s">
        <v>208</v>
      </c>
      <c r="C533" s="237" t="s">
        <v>691</v>
      </c>
    </row>
    <row r="534" spans="1:3" ht="15.75" thickBot="1" x14ac:dyDescent="0.3">
      <c r="A534" s="240">
        <v>616000</v>
      </c>
      <c r="B534" s="236" t="s">
        <v>208</v>
      </c>
      <c r="C534" s="237" t="s">
        <v>692</v>
      </c>
    </row>
    <row r="535" spans="1:3" ht="15.75" thickBot="1" x14ac:dyDescent="0.3">
      <c r="A535" s="240">
        <v>616003</v>
      </c>
      <c r="B535" s="236" t="s">
        <v>208</v>
      </c>
      <c r="C535" s="237" t="s">
        <v>693</v>
      </c>
    </row>
    <row r="536" spans="1:3" ht="15.75" thickBot="1" x14ac:dyDescent="0.3">
      <c r="A536" s="240">
        <v>617000</v>
      </c>
      <c r="B536" s="236" t="s">
        <v>208</v>
      </c>
      <c r="C536" s="237" t="s">
        <v>694</v>
      </c>
    </row>
    <row r="537" spans="1:3" ht="15.75" thickBot="1" x14ac:dyDescent="0.3">
      <c r="A537" s="240">
        <v>617001</v>
      </c>
      <c r="B537" s="236" t="s">
        <v>208</v>
      </c>
      <c r="C537" s="237" t="s">
        <v>695</v>
      </c>
    </row>
    <row r="538" spans="1:3" ht="15.75" thickBot="1" x14ac:dyDescent="0.3">
      <c r="A538" s="240">
        <v>617002</v>
      </c>
      <c r="B538" s="236" t="s">
        <v>208</v>
      </c>
      <c r="C538" s="237" t="s">
        <v>696</v>
      </c>
    </row>
    <row r="539" spans="1:3" ht="15.75" thickBot="1" x14ac:dyDescent="0.3">
      <c r="A539" s="240">
        <v>617003</v>
      </c>
      <c r="B539" s="236" t="s">
        <v>208</v>
      </c>
      <c r="C539" s="237" t="s">
        <v>697</v>
      </c>
    </row>
    <row r="540" spans="1:3" ht="15.75" thickBot="1" x14ac:dyDescent="0.3">
      <c r="A540" s="240">
        <v>617004</v>
      </c>
      <c r="B540" s="236" t="s">
        <v>208</v>
      </c>
      <c r="C540" s="237" t="s">
        <v>698</v>
      </c>
    </row>
    <row r="541" spans="1:3" ht="15.75" thickBot="1" x14ac:dyDescent="0.3">
      <c r="A541" s="240">
        <v>619000</v>
      </c>
      <c r="B541" s="236" t="s">
        <v>626</v>
      </c>
      <c r="C541" s="237" t="s">
        <v>699</v>
      </c>
    </row>
    <row r="542" spans="1:3" ht="15.75" thickBot="1" x14ac:dyDescent="0.3">
      <c r="A542" s="240">
        <v>619001</v>
      </c>
      <c r="B542" s="236" t="s">
        <v>626</v>
      </c>
      <c r="C542" s="237" t="s">
        <v>700</v>
      </c>
    </row>
    <row r="543" spans="1:3" ht="15.75" thickBot="1" x14ac:dyDescent="0.3">
      <c r="A543" s="240">
        <v>619002</v>
      </c>
      <c r="B543" s="236" t="s">
        <v>279</v>
      </c>
      <c r="C543" s="237" t="s">
        <v>701</v>
      </c>
    </row>
    <row r="544" spans="1:3" ht="15.75" thickBot="1" x14ac:dyDescent="0.3">
      <c r="A544" s="240">
        <v>619020</v>
      </c>
      <c r="B544" s="236" t="s">
        <v>626</v>
      </c>
      <c r="C544" s="237" t="s">
        <v>702</v>
      </c>
    </row>
    <row r="545" spans="1:3" ht="15.75" thickBot="1" x14ac:dyDescent="0.3">
      <c r="A545" s="240">
        <v>619021</v>
      </c>
      <c r="B545" s="236" t="s">
        <v>661</v>
      </c>
      <c r="C545" s="237" t="s">
        <v>702</v>
      </c>
    </row>
    <row r="546" spans="1:3" ht="15.75" thickBot="1" x14ac:dyDescent="0.3">
      <c r="A546" s="240">
        <v>619030</v>
      </c>
      <c r="B546" s="236" t="s">
        <v>626</v>
      </c>
      <c r="C546" s="237" t="s">
        <v>703</v>
      </c>
    </row>
    <row r="547" spans="1:3" ht="15.75" thickBot="1" x14ac:dyDescent="0.3">
      <c r="A547" s="240">
        <v>619031</v>
      </c>
      <c r="B547" s="236" t="s">
        <v>661</v>
      </c>
      <c r="C547" s="237" t="s">
        <v>703</v>
      </c>
    </row>
    <row r="548" spans="1:3" ht="15.75" thickBot="1" x14ac:dyDescent="0.3">
      <c r="A548" s="240">
        <v>621000</v>
      </c>
      <c r="B548" s="236" t="s">
        <v>637</v>
      </c>
      <c r="C548" s="237" t="s">
        <v>704</v>
      </c>
    </row>
    <row r="549" spans="1:3" ht="15.75" thickBot="1" x14ac:dyDescent="0.3">
      <c r="A549" s="240">
        <v>621001</v>
      </c>
      <c r="B549" s="236" t="s">
        <v>637</v>
      </c>
      <c r="C549" s="237" t="s">
        <v>705</v>
      </c>
    </row>
    <row r="550" spans="1:3" ht="15.75" thickBot="1" x14ac:dyDescent="0.3">
      <c r="A550" s="240">
        <v>621002</v>
      </c>
      <c r="B550" s="236" t="s">
        <v>637</v>
      </c>
      <c r="C550" s="237" t="s">
        <v>706</v>
      </c>
    </row>
    <row r="551" spans="1:3" ht="15.75" thickBot="1" x14ac:dyDescent="0.3">
      <c r="A551" s="240">
        <v>621003</v>
      </c>
      <c r="B551" s="236" t="s">
        <v>637</v>
      </c>
      <c r="C551" s="237" t="s">
        <v>707</v>
      </c>
    </row>
    <row r="552" spans="1:3" ht="15.75" thickBot="1" x14ac:dyDescent="0.3">
      <c r="A552" s="240">
        <v>623000</v>
      </c>
      <c r="B552" s="236" t="s">
        <v>165</v>
      </c>
      <c r="C552" s="237" t="s">
        <v>708</v>
      </c>
    </row>
    <row r="553" spans="1:3" ht="15.75" thickBot="1" x14ac:dyDescent="0.3">
      <c r="A553" s="240">
        <v>623001</v>
      </c>
      <c r="B553" s="236" t="s">
        <v>165</v>
      </c>
      <c r="C553" s="237" t="s">
        <v>709</v>
      </c>
    </row>
    <row r="554" spans="1:3" ht="15.75" thickBot="1" x14ac:dyDescent="0.3">
      <c r="A554" s="240">
        <v>623002</v>
      </c>
      <c r="B554" s="236" t="s">
        <v>165</v>
      </c>
      <c r="C554" s="237" t="s">
        <v>710</v>
      </c>
    </row>
    <row r="555" spans="1:3" ht="15.75" thickBot="1" x14ac:dyDescent="0.3">
      <c r="A555" s="240">
        <v>623003</v>
      </c>
      <c r="B555" s="236" t="s">
        <v>165</v>
      </c>
      <c r="C555" s="237" t="s">
        <v>711</v>
      </c>
    </row>
    <row r="556" spans="1:3" ht="15.75" thickBot="1" x14ac:dyDescent="0.3">
      <c r="A556" s="240">
        <v>623004</v>
      </c>
      <c r="B556" s="236" t="s">
        <v>165</v>
      </c>
      <c r="C556" s="237" t="s">
        <v>712</v>
      </c>
    </row>
    <row r="557" spans="1:3" ht="15.75" thickBot="1" x14ac:dyDescent="0.3">
      <c r="A557" s="240">
        <v>624000</v>
      </c>
      <c r="B557" s="236" t="s">
        <v>279</v>
      </c>
      <c r="C557" s="237" t="s">
        <v>713</v>
      </c>
    </row>
    <row r="558" spans="1:3" ht="15.75" thickBot="1" x14ac:dyDescent="0.3">
      <c r="A558" s="240">
        <v>624001</v>
      </c>
      <c r="B558" s="236" t="s">
        <v>279</v>
      </c>
      <c r="C558" s="237" t="s">
        <v>714</v>
      </c>
    </row>
    <row r="559" spans="1:3" ht="15.75" thickBot="1" x14ac:dyDescent="0.3">
      <c r="A559" s="240">
        <v>624002</v>
      </c>
      <c r="B559" s="236" t="s">
        <v>279</v>
      </c>
      <c r="C559" s="237" t="s">
        <v>715</v>
      </c>
    </row>
    <row r="560" spans="1:3" ht="15.75" thickBot="1" x14ac:dyDescent="0.3">
      <c r="A560" s="240">
        <v>624003</v>
      </c>
      <c r="B560" s="236" t="s">
        <v>279</v>
      </c>
      <c r="C560" s="237" t="s">
        <v>716</v>
      </c>
    </row>
    <row r="561" spans="1:3" ht="15.75" thickBot="1" x14ac:dyDescent="0.3">
      <c r="A561" s="240">
        <v>624004</v>
      </c>
      <c r="B561" s="236" t="s">
        <v>279</v>
      </c>
      <c r="C561" s="237" t="s">
        <v>717</v>
      </c>
    </row>
    <row r="562" spans="1:3" ht="15.75" thickBot="1" x14ac:dyDescent="0.3">
      <c r="A562" s="240">
        <v>624005</v>
      </c>
      <c r="B562" s="236" t="s">
        <v>279</v>
      </c>
      <c r="C562" s="237" t="s">
        <v>718</v>
      </c>
    </row>
    <row r="563" spans="1:3" ht="15.75" thickBot="1" x14ac:dyDescent="0.3">
      <c r="A563" s="240">
        <v>624006</v>
      </c>
      <c r="B563" s="236" t="s">
        <v>279</v>
      </c>
      <c r="C563" s="237" t="s">
        <v>719</v>
      </c>
    </row>
    <row r="564" spans="1:3" ht="15.75" thickBot="1" x14ac:dyDescent="0.3">
      <c r="A564" s="240">
        <v>624007</v>
      </c>
      <c r="B564" s="236" t="s">
        <v>279</v>
      </c>
      <c r="C564" s="237" t="s">
        <v>720</v>
      </c>
    </row>
    <row r="565" spans="1:3" ht="15.75" thickBot="1" x14ac:dyDescent="0.3">
      <c r="A565" s="240">
        <v>624008</v>
      </c>
      <c r="B565" s="236" t="s">
        <v>279</v>
      </c>
      <c r="C565" s="237" t="s">
        <v>721</v>
      </c>
    </row>
    <row r="566" spans="1:3" ht="15.75" thickBot="1" x14ac:dyDescent="0.3">
      <c r="A566" s="240">
        <v>624009</v>
      </c>
      <c r="B566" s="236" t="s">
        <v>279</v>
      </c>
      <c r="C566" s="237" t="s">
        <v>722</v>
      </c>
    </row>
    <row r="567" spans="1:3" ht="15.75" thickBot="1" x14ac:dyDescent="0.3">
      <c r="A567" s="240">
        <v>624010</v>
      </c>
      <c r="B567" s="236" t="s">
        <v>279</v>
      </c>
      <c r="C567" s="237" t="s">
        <v>723</v>
      </c>
    </row>
    <row r="568" spans="1:3" ht="15.75" thickBot="1" x14ac:dyDescent="0.3">
      <c r="A568" s="240">
        <v>624011</v>
      </c>
      <c r="B568" s="236" t="s">
        <v>279</v>
      </c>
      <c r="C568" s="237" t="s">
        <v>724</v>
      </c>
    </row>
    <row r="569" spans="1:3" ht="15.75" thickBot="1" x14ac:dyDescent="0.3">
      <c r="A569" s="240">
        <v>624012</v>
      </c>
      <c r="B569" s="236" t="s">
        <v>279</v>
      </c>
      <c r="C569" s="237" t="s">
        <v>725</v>
      </c>
    </row>
    <row r="570" spans="1:3" ht="15.75" thickBot="1" x14ac:dyDescent="0.3">
      <c r="A570" s="240">
        <v>624013</v>
      </c>
      <c r="B570" s="236" t="s">
        <v>279</v>
      </c>
      <c r="C570" s="237" t="s">
        <v>726</v>
      </c>
    </row>
    <row r="571" spans="1:3" ht="15.75" thickBot="1" x14ac:dyDescent="0.3">
      <c r="A571" s="240">
        <v>624014</v>
      </c>
      <c r="B571" s="236" t="s">
        <v>279</v>
      </c>
      <c r="C571" s="237" t="s">
        <v>727</v>
      </c>
    </row>
    <row r="572" spans="1:3" ht="15.75" thickBot="1" x14ac:dyDescent="0.3">
      <c r="A572" s="240">
        <v>624015</v>
      </c>
      <c r="B572" s="236" t="s">
        <v>279</v>
      </c>
      <c r="C572" s="237" t="s">
        <v>728</v>
      </c>
    </row>
    <row r="573" spans="1:3" ht="15.75" thickBot="1" x14ac:dyDescent="0.3">
      <c r="A573" s="240">
        <v>624016</v>
      </c>
      <c r="B573" s="236" t="s">
        <v>279</v>
      </c>
      <c r="C573" s="237" t="s">
        <v>729</v>
      </c>
    </row>
    <row r="574" spans="1:3" ht="15.75" thickBot="1" x14ac:dyDescent="0.3">
      <c r="A574" s="240">
        <v>625000</v>
      </c>
      <c r="B574" s="236" t="s">
        <v>265</v>
      </c>
      <c r="C574" s="237" t="s">
        <v>730</v>
      </c>
    </row>
    <row r="575" spans="1:3" ht="15.75" thickBot="1" x14ac:dyDescent="0.3">
      <c r="A575" s="240">
        <v>625001</v>
      </c>
      <c r="B575" s="236" t="s">
        <v>209</v>
      </c>
      <c r="C575" s="237" t="s">
        <v>731</v>
      </c>
    </row>
    <row r="576" spans="1:3" ht="15.75" thickBot="1" x14ac:dyDescent="0.3">
      <c r="A576" s="240">
        <v>625002</v>
      </c>
      <c r="B576" s="236" t="s">
        <v>265</v>
      </c>
      <c r="C576" s="237" t="s">
        <v>732</v>
      </c>
    </row>
    <row r="577" spans="1:3" ht="15.75" thickBot="1" x14ac:dyDescent="0.3">
      <c r="A577" s="240">
        <v>625003</v>
      </c>
      <c r="B577" s="236" t="s">
        <v>209</v>
      </c>
      <c r="C577" s="237" t="s">
        <v>733</v>
      </c>
    </row>
    <row r="578" spans="1:3" ht="15.75" thickBot="1" x14ac:dyDescent="0.3">
      <c r="A578" s="240">
        <v>626000</v>
      </c>
      <c r="B578" s="236" t="s">
        <v>279</v>
      </c>
      <c r="C578" s="237" t="s">
        <v>734</v>
      </c>
    </row>
    <row r="579" spans="1:3" ht="15.75" thickBot="1" x14ac:dyDescent="0.3">
      <c r="A579" s="240">
        <v>626001</v>
      </c>
      <c r="B579" s="236" t="s">
        <v>279</v>
      </c>
      <c r="C579" s="237" t="s">
        <v>735</v>
      </c>
    </row>
    <row r="580" spans="1:3" ht="15.75" thickBot="1" x14ac:dyDescent="0.3">
      <c r="A580" s="240">
        <v>626002</v>
      </c>
      <c r="B580" s="236" t="s">
        <v>279</v>
      </c>
      <c r="C580" s="237" t="s">
        <v>736</v>
      </c>
    </row>
    <row r="581" spans="1:3" ht="15.75" thickBot="1" x14ac:dyDescent="0.3">
      <c r="A581" s="240">
        <v>626010</v>
      </c>
      <c r="B581" s="236" t="s">
        <v>279</v>
      </c>
      <c r="C581" s="237" t="s">
        <v>737</v>
      </c>
    </row>
    <row r="582" spans="1:3" ht="15.75" thickBot="1" x14ac:dyDescent="0.3">
      <c r="A582" s="240">
        <v>626011</v>
      </c>
      <c r="B582" s="236" t="s">
        <v>279</v>
      </c>
      <c r="C582" s="237" t="s">
        <v>738</v>
      </c>
    </row>
    <row r="583" spans="1:3" ht="15.75" thickBot="1" x14ac:dyDescent="0.3">
      <c r="A583" s="240">
        <v>626012</v>
      </c>
      <c r="B583" s="236" t="s">
        <v>279</v>
      </c>
      <c r="C583" s="237" t="s">
        <v>739</v>
      </c>
    </row>
    <row r="584" spans="1:3" ht="15.75" thickBot="1" x14ac:dyDescent="0.3">
      <c r="A584" s="240">
        <v>628001</v>
      </c>
      <c r="B584" s="236" t="s">
        <v>279</v>
      </c>
      <c r="C584" s="237" t="s">
        <v>740</v>
      </c>
    </row>
    <row r="585" spans="1:3" ht="15.75" thickBot="1" x14ac:dyDescent="0.3">
      <c r="A585" s="240">
        <v>628010</v>
      </c>
      <c r="B585" s="236" t="s">
        <v>626</v>
      </c>
      <c r="C585" s="237" t="s">
        <v>741</v>
      </c>
    </row>
    <row r="586" spans="1:3" ht="15.75" thickBot="1" x14ac:dyDescent="0.3">
      <c r="A586" s="240">
        <v>628011</v>
      </c>
      <c r="B586" s="236" t="s">
        <v>279</v>
      </c>
      <c r="C586" s="237" t="s">
        <v>741</v>
      </c>
    </row>
    <row r="587" spans="1:3" ht="15.75" thickBot="1" x14ac:dyDescent="0.3">
      <c r="A587" s="240">
        <v>628020</v>
      </c>
      <c r="B587" s="236" t="s">
        <v>279</v>
      </c>
      <c r="C587" s="237" t="s">
        <v>742</v>
      </c>
    </row>
    <row r="588" spans="1:3" ht="15.75" thickBot="1" x14ac:dyDescent="0.3">
      <c r="A588" s="240">
        <v>628030</v>
      </c>
      <c r="B588" s="236" t="s">
        <v>661</v>
      </c>
      <c r="C588" s="237" t="s">
        <v>743</v>
      </c>
    </row>
    <row r="589" spans="1:3" ht="15.75" thickBot="1" x14ac:dyDescent="0.3">
      <c r="A589" s="240">
        <v>628040</v>
      </c>
      <c r="B589" s="236" t="s">
        <v>661</v>
      </c>
      <c r="C589" s="237" t="s">
        <v>744</v>
      </c>
    </row>
    <row r="590" spans="1:3" ht="15.75" thickBot="1" x14ac:dyDescent="0.3">
      <c r="A590" s="240">
        <v>628041</v>
      </c>
      <c r="B590" s="236" t="s">
        <v>661</v>
      </c>
      <c r="C590" s="237" t="s">
        <v>745</v>
      </c>
    </row>
    <row r="591" spans="1:3" ht="15.75" thickBot="1" x14ac:dyDescent="0.3">
      <c r="A591" s="240">
        <v>628042</v>
      </c>
      <c r="B591" s="236" t="s">
        <v>209</v>
      </c>
      <c r="C591" s="237" t="s">
        <v>746</v>
      </c>
    </row>
    <row r="592" spans="1:3" ht="15.75" thickBot="1" x14ac:dyDescent="0.3">
      <c r="A592" s="240">
        <v>628050</v>
      </c>
      <c r="B592" s="236" t="s">
        <v>626</v>
      </c>
      <c r="C592" s="237" t="s">
        <v>747</v>
      </c>
    </row>
    <row r="593" spans="1:3" ht="15.75" thickBot="1" x14ac:dyDescent="0.3">
      <c r="A593" s="240">
        <v>628051</v>
      </c>
      <c r="B593" s="236" t="s">
        <v>626</v>
      </c>
      <c r="C593" s="237" t="s">
        <v>748</v>
      </c>
    </row>
    <row r="594" spans="1:3" ht="15.75" thickBot="1" x14ac:dyDescent="0.3">
      <c r="A594" s="240">
        <v>628052</v>
      </c>
      <c r="B594" s="236" t="s">
        <v>626</v>
      </c>
      <c r="C594" s="237" t="s">
        <v>749</v>
      </c>
    </row>
    <row r="595" spans="1:3" ht="15.75" thickBot="1" x14ac:dyDescent="0.3">
      <c r="A595" s="240">
        <v>628053</v>
      </c>
      <c r="B595" s="236" t="s">
        <v>626</v>
      </c>
      <c r="C595" s="237" t="s">
        <v>750</v>
      </c>
    </row>
    <row r="596" spans="1:3" ht="15.75" thickBot="1" x14ac:dyDescent="0.3">
      <c r="A596" s="240">
        <v>628070</v>
      </c>
      <c r="B596" s="236" t="s">
        <v>165</v>
      </c>
      <c r="C596" s="237" t="s">
        <v>751</v>
      </c>
    </row>
    <row r="597" spans="1:3" ht="15.75" thickBot="1" x14ac:dyDescent="0.3">
      <c r="A597" s="240">
        <v>628500</v>
      </c>
      <c r="B597" s="236" t="s">
        <v>208</v>
      </c>
      <c r="C597" s="237" t="s">
        <v>752</v>
      </c>
    </row>
    <row r="598" spans="1:3" ht="15.75" thickBot="1" x14ac:dyDescent="0.3">
      <c r="B598" s="16"/>
      <c r="C598" s="16"/>
    </row>
    <row r="599" spans="1:3" ht="15.75" thickBot="1" x14ac:dyDescent="0.3">
      <c r="A599" s="240">
        <v>701010</v>
      </c>
      <c r="B599" s="236" t="s">
        <v>279</v>
      </c>
      <c r="C599" s="237" t="s">
        <v>753</v>
      </c>
    </row>
    <row r="600" spans="1:3" ht="15.75" thickBot="1" x14ac:dyDescent="0.3">
      <c r="A600" s="240">
        <v>701011</v>
      </c>
      <c r="B600" s="236" t="s">
        <v>279</v>
      </c>
      <c r="C600" s="237" t="s">
        <v>754</v>
      </c>
    </row>
    <row r="601" spans="1:3" ht="15.75" thickBot="1" x14ac:dyDescent="0.3">
      <c r="A601" s="240">
        <v>701012</v>
      </c>
      <c r="B601" s="236" t="s">
        <v>279</v>
      </c>
      <c r="C601" s="237" t="s">
        <v>755</v>
      </c>
    </row>
    <row r="602" spans="1:3" ht="15.75" thickBot="1" x14ac:dyDescent="0.3">
      <c r="A602" s="240">
        <v>701013</v>
      </c>
      <c r="B602" s="236" t="s">
        <v>279</v>
      </c>
      <c r="C602" s="237" t="s">
        <v>756</v>
      </c>
    </row>
    <row r="603" spans="1:3" ht="15.75" thickBot="1" x14ac:dyDescent="0.3">
      <c r="A603" s="240">
        <v>701014</v>
      </c>
      <c r="B603" s="236" t="s">
        <v>279</v>
      </c>
      <c r="C603" s="237" t="s">
        <v>757</v>
      </c>
    </row>
    <row r="604" spans="1:3" ht="15.75" thickBot="1" x14ac:dyDescent="0.3">
      <c r="A604" s="240">
        <v>701015</v>
      </c>
      <c r="B604" s="236" t="s">
        <v>279</v>
      </c>
      <c r="C604" s="237" t="s">
        <v>758</v>
      </c>
    </row>
    <row r="605" spans="1:3" ht="15.75" thickBot="1" x14ac:dyDescent="0.3">
      <c r="A605" s="240">
        <v>701016</v>
      </c>
      <c r="B605" s="236" t="s">
        <v>279</v>
      </c>
      <c r="C605" s="237" t="s">
        <v>759</v>
      </c>
    </row>
    <row r="606" spans="1:3" ht="15.75" thickBot="1" x14ac:dyDescent="0.3">
      <c r="A606" s="240">
        <v>701017</v>
      </c>
      <c r="B606" s="236" t="s">
        <v>279</v>
      </c>
      <c r="C606" s="237" t="s">
        <v>760</v>
      </c>
    </row>
    <row r="607" spans="1:3" ht="15.75" thickBot="1" x14ac:dyDescent="0.3">
      <c r="A607" s="240">
        <v>701018</v>
      </c>
      <c r="B607" s="236" t="s">
        <v>279</v>
      </c>
      <c r="C607" s="237" t="s">
        <v>761</v>
      </c>
    </row>
    <row r="608" spans="1:3" ht="15.75" thickBot="1" x14ac:dyDescent="0.3">
      <c r="A608" s="240">
        <v>701019</v>
      </c>
      <c r="B608" s="236" t="s">
        <v>279</v>
      </c>
      <c r="C608" s="237" t="s">
        <v>762</v>
      </c>
    </row>
    <row r="609" spans="1:3" ht="15.75" thickBot="1" x14ac:dyDescent="0.3">
      <c r="A609" s="240">
        <v>701020</v>
      </c>
      <c r="B609" s="236" t="s">
        <v>279</v>
      </c>
      <c r="C609" s="237" t="s">
        <v>763</v>
      </c>
    </row>
    <row r="610" spans="1:3" ht="15.75" thickBot="1" x14ac:dyDescent="0.3">
      <c r="A610" s="240">
        <v>701021</v>
      </c>
      <c r="B610" s="236" t="s">
        <v>279</v>
      </c>
      <c r="C610" s="237" t="s">
        <v>764</v>
      </c>
    </row>
    <row r="611" spans="1:3" ht="15.75" thickBot="1" x14ac:dyDescent="0.3">
      <c r="A611" s="240">
        <v>701022</v>
      </c>
      <c r="B611" s="236" t="s">
        <v>279</v>
      </c>
      <c r="C611" s="237" t="s">
        <v>765</v>
      </c>
    </row>
    <row r="612" spans="1:3" ht="15.75" thickBot="1" x14ac:dyDescent="0.3">
      <c r="A612" s="240">
        <v>701023</v>
      </c>
      <c r="B612" s="236" t="s">
        <v>279</v>
      </c>
      <c r="C612" s="237" t="s">
        <v>766</v>
      </c>
    </row>
    <row r="613" spans="1:3" ht="15.75" thickBot="1" x14ac:dyDescent="0.3">
      <c r="A613" s="240">
        <v>701025</v>
      </c>
      <c r="B613" s="236" t="s">
        <v>279</v>
      </c>
      <c r="C613" s="237" t="s">
        <v>767</v>
      </c>
    </row>
    <row r="614" spans="1:3" ht="15.75" thickBot="1" x14ac:dyDescent="0.3">
      <c r="A614" s="240">
        <v>701026</v>
      </c>
      <c r="B614" s="236" t="s">
        <v>279</v>
      </c>
      <c r="C614" s="237" t="s">
        <v>768</v>
      </c>
    </row>
    <row r="615" spans="1:3" ht="15.75" thickBot="1" x14ac:dyDescent="0.3">
      <c r="A615" s="240">
        <v>701027</v>
      </c>
      <c r="B615" s="236" t="s">
        <v>279</v>
      </c>
      <c r="C615" s="237" t="s">
        <v>769</v>
      </c>
    </row>
    <row r="616" spans="1:3" ht="15.75" thickBot="1" x14ac:dyDescent="0.3">
      <c r="A616" s="240">
        <v>701031</v>
      </c>
      <c r="B616" s="236" t="s">
        <v>165</v>
      </c>
      <c r="C616" s="237" t="s">
        <v>770</v>
      </c>
    </row>
    <row r="617" spans="1:3" ht="15.75" thickBot="1" x14ac:dyDescent="0.3">
      <c r="A617" s="240">
        <v>701032</v>
      </c>
      <c r="B617" s="236" t="s">
        <v>165</v>
      </c>
      <c r="C617" s="237" t="s">
        <v>771</v>
      </c>
    </row>
    <row r="618" spans="1:3" ht="15.75" thickBot="1" x14ac:dyDescent="0.3">
      <c r="A618" s="240">
        <v>702000</v>
      </c>
      <c r="B618" s="236" t="s">
        <v>626</v>
      </c>
      <c r="C618" s="237" t="s">
        <v>772</v>
      </c>
    </row>
    <row r="619" spans="1:3" ht="15.75" thickBot="1" x14ac:dyDescent="0.3">
      <c r="A619" s="240">
        <v>705001</v>
      </c>
      <c r="B619" s="236" t="s">
        <v>626</v>
      </c>
      <c r="C619" s="237" t="s">
        <v>773</v>
      </c>
    </row>
    <row r="620" spans="1:3" ht="15.75" thickBot="1" x14ac:dyDescent="0.3">
      <c r="A620" s="240">
        <v>705002</v>
      </c>
      <c r="B620" s="236" t="s">
        <v>626</v>
      </c>
      <c r="C620" s="237" t="s">
        <v>774</v>
      </c>
    </row>
    <row r="621" spans="1:3" ht="15.75" thickBot="1" x14ac:dyDescent="0.3">
      <c r="A621" s="240">
        <v>705005</v>
      </c>
      <c r="B621" s="236" t="s">
        <v>626</v>
      </c>
      <c r="C621" s="237" t="s">
        <v>775</v>
      </c>
    </row>
    <row r="622" spans="1:3" ht="15.75" thickBot="1" x14ac:dyDescent="0.3">
      <c r="A622" s="240">
        <v>705007</v>
      </c>
      <c r="B622" s="236" t="s">
        <v>626</v>
      </c>
      <c r="C622" s="237" t="s">
        <v>776</v>
      </c>
    </row>
    <row r="623" spans="1:3" ht="15.75" thickBot="1" x14ac:dyDescent="0.3">
      <c r="A623" s="240">
        <v>705008</v>
      </c>
      <c r="B623" s="236" t="s">
        <v>626</v>
      </c>
      <c r="C623" s="237" t="s">
        <v>777</v>
      </c>
    </row>
    <row r="624" spans="1:3" ht="15.75" thickBot="1" x14ac:dyDescent="0.3">
      <c r="A624" s="240">
        <v>705009</v>
      </c>
      <c r="B624" s="236" t="s">
        <v>626</v>
      </c>
      <c r="C624" s="237" t="s">
        <v>778</v>
      </c>
    </row>
    <row r="625" spans="1:3" ht="15.75" thickBot="1" x14ac:dyDescent="0.3">
      <c r="A625" s="240">
        <v>705010</v>
      </c>
      <c r="B625" s="236" t="s">
        <v>626</v>
      </c>
      <c r="C625" s="237" t="s">
        <v>779</v>
      </c>
    </row>
    <row r="626" spans="1:3" ht="15.75" thickBot="1" x14ac:dyDescent="0.3">
      <c r="A626" s="240">
        <v>706000</v>
      </c>
      <c r="B626" s="236" t="s">
        <v>165</v>
      </c>
      <c r="C626" s="237" t="s">
        <v>780</v>
      </c>
    </row>
    <row r="627" spans="1:3" ht="15.75" thickBot="1" x14ac:dyDescent="0.3">
      <c r="A627" s="240">
        <v>706001</v>
      </c>
      <c r="B627" s="236" t="s">
        <v>165</v>
      </c>
      <c r="C627" s="237" t="s">
        <v>781</v>
      </c>
    </row>
    <row r="628" spans="1:3" ht="15.75" thickBot="1" x14ac:dyDescent="0.3">
      <c r="A628" s="240">
        <v>707001</v>
      </c>
      <c r="B628" s="236" t="s">
        <v>211</v>
      </c>
      <c r="C628" s="237" t="s">
        <v>782</v>
      </c>
    </row>
    <row r="629" spans="1:3" ht="15.75" thickBot="1" x14ac:dyDescent="0.3">
      <c r="A629" s="240">
        <v>707002</v>
      </c>
      <c r="B629" s="236" t="s">
        <v>211</v>
      </c>
      <c r="C629" s="237" t="s">
        <v>783</v>
      </c>
    </row>
    <row r="630" spans="1:3" ht="15.75" thickBot="1" x14ac:dyDescent="0.3">
      <c r="A630" s="240">
        <v>707003</v>
      </c>
      <c r="B630" s="236" t="s">
        <v>211</v>
      </c>
      <c r="C630" s="237" t="s">
        <v>784</v>
      </c>
    </row>
    <row r="631" spans="1:3" ht="15.75" thickBot="1" x14ac:dyDescent="0.3">
      <c r="A631" s="240">
        <v>707004</v>
      </c>
      <c r="B631" s="236" t="s">
        <v>211</v>
      </c>
      <c r="C631" s="237" t="s">
        <v>785</v>
      </c>
    </row>
    <row r="632" spans="1:3" ht="15.75" thickBot="1" x14ac:dyDescent="0.3">
      <c r="A632" s="240">
        <v>707005</v>
      </c>
      <c r="B632" s="236" t="s">
        <v>211</v>
      </c>
      <c r="C632" s="237" t="s">
        <v>786</v>
      </c>
    </row>
    <row r="633" spans="1:3" ht="15.75" thickBot="1" x14ac:dyDescent="0.3">
      <c r="A633" s="240">
        <v>707010</v>
      </c>
      <c r="B633" s="236" t="s">
        <v>209</v>
      </c>
      <c r="C633" s="237" t="s">
        <v>782</v>
      </c>
    </row>
    <row r="634" spans="1:3" ht="15.75" thickBot="1" x14ac:dyDescent="0.3">
      <c r="A634" s="240">
        <v>707011</v>
      </c>
      <c r="B634" s="236" t="s">
        <v>209</v>
      </c>
      <c r="C634" s="237" t="s">
        <v>783</v>
      </c>
    </row>
    <row r="635" spans="1:3" ht="15.75" thickBot="1" x14ac:dyDescent="0.3">
      <c r="A635" s="240">
        <v>707012</v>
      </c>
      <c r="B635" s="236" t="s">
        <v>209</v>
      </c>
      <c r="C635" s="237" t="s">
        <v>784</v>
      </c>
    </row>
    <row r="636" spans="1:3" ht="15.75" thickBot="1" x14ac:dyDescent="0.3">
      <c r="A636" s="240">
        <v>707013</v>
      </c>
      <c r="B636" s="236" t="s">
        <v>209</v>
      </c>
      <c r="C636" s="237" t="s">
        <v>785</v>
      </c>
    </row>
    <row r="637" spans="1:3" ht="15.75" thickBot="1" x14ac:dyDescent="0.3">
      <c r="A637" s="240">
        <v>707014</v>
      </c>
      <c r="B637" s="236" t="s">
        <v>209</v>
      </c>
      <c r="C637" s="237" t="s">
        <v>786</v>
      </c>
    </row>
    <row r="638" spans="1:3" ht="15.75" thickBot="1" x14ac:dyDescent="0.3">
      <c r="A638" s="240">
        <v>707015</v>
      </c>
      <c r="B638" s="236" t="s">
        <v>210</v>
      </c>
      <c r="C638" s="237" t="s">
        <v>782</v>
      </c>
    </row>
    <row r="639" spans="1:3" ht="15.75" thickBot="1" x14ac:dyDescent="0.3">
      <c r="A639" s="240">
        <v>707016</v>
      </c>
      <c r="B639" s="236" t="s">
        <v>210</v>
      </c>
      <c r="C639" s="237" t="s">
        <v>783</v>
      </c>
    </row>
    <row r="640" spans="1:3" ht="15.75" thickBot="1" x14ac:dyDescent="0.3">
      <c r="A640" s="240">
        <v>707017</v>
      </c>
      <c r="B640" s="236" t="s">
        <v>210</v>
      </c>
      <c r="C640" s="237" t="s">
        <v>784</v>
      </c>
    </row>
    <row r="641" spans="1:3" ht="15.75" thickBot="1" x14ac:dyDescent="0.3">
      <c r="A641" s="240">
        <v>707018</v>
      </c>
      <c r="B641" s="236" t="s">
        <v>210</v>
      </c>
      <c r="C641" s="237" t="s">
        <v>785</v>
      </c>
    </row>
    <row r="642" spans="1:3" ht="15.75" thickBot="1" x14ac:dyDescent="0.3">
      <c r="A642" s="240">
        <v>707019</v>
      </c>
      <c r="B642" s="236" t="s">
        <v>210</v>
      </c>
      <c r="C642" s="237" t="s">
        <v>786</v>
      </c>
    </row>
    <row r="643" spans="1:3" ht="15.75" thickBot="1" x14ac:dyDescent="0.3">
      <c r="A643" s="240">
        <v>707020</v>
      </c>
      <c r="B643" s="236" t="s">
        <v>209</v>
      </c>
      <c r="C643" s="237" t="s">
        <v>787</v>
      </c>
    </row>
    <row r="644" spans="1:3" ht="15.75" thickBot="1" x14ac:dyDescent="0.3">
      <c r="A644" s="240">
        <v>708001</v>
      </c>
      <c r="B644" s="236" t="s">
        <v>211</v>
      </c>
      <c r="C644" s="237" t="s">
        <v>788</v>
      </c>
    </row>
    <row r="645" spans="1:3" ht="15.75" thickBot="1" x14ac:dyDescent="0.3">
      <c r="A645" s="240">
        <v>708002</v>
      </c>
      <c r="B645" s="236" t="s">
        <v>211</v>
      </c>
      <c r="C645" s="237" t="s">
        <v>789</v>
      </c>
    </row>
    <row r="646" spans="1:3" ht="15.75" thickBot="1" x14ac:dyDescent="0.3">
      <c r="A646" s="240">
        <v>708003</v>
      </c>
      <c r="B646" s="236" t="s">
        <v>211</v>
      </c>
      <c r="C646" s="237" t="s">
        <v>790</v>
      </c>
    </row>
    <row r="647" spans="1:3" ht="15.75" thickBot="1" x14ac:dyDescent="0.3">
      <c r="A647" s="240">
        <v>709000</v>
      </c>
      <c r="B647" s="236" t="s">
        <v>279</v>
      </c>
      <c r="C647" s="237" t="s">
        <v>791</v>
      </c>
    </row>
    <row r="648" spans="1:3" ht="15.75" thickBot="1" x14ac:dyDescent="0.3">
      <c r="A648" s="240">
        <v>709001</v>
      </c>
      <c r="B648" s="236" t="s">
        <v>279</v>
      </c>
      <c r="C648" s="237" t="s">
        <v>792</v>
      </c>
    </row>
    <row r="649" spans="1:3" ht="15.75" thickBot="1" x14ac:dyDescent="0.3">
      <c r="A649" s="240">
        <v>709002</v>
      </c>
      <c r="B649" s="236" t="s">
        <v>279</v>
      </c>
      <c r="C649" s="237" t="s">
        <v>793</v>
      </c>
    </row>
    <row r="650" spans="1:3" ht="15.75" thickBot="1" x14ac:dyDescent="0.3">
      <c r="A650" s="240">
        <v>709004</v>
      </c>
      <c r="B650" s="236" t="s">
        <v>279</v>
      </c>
      <c r="C650" s="237" t="s">
        <v>794</v>
      </c>
    </row>
    <row r="651" spans="1:3" ht="15.75" thickBot="1" x14ac:dyDescent="0.3">
      <c r="A651" s="240">
        <v>709005</v>
      </c>
      <c r="B651" s="236" t="s">
        <v>279</v>
      </c>
      <c r="C651" s="237" t="s">
        <v>795</v>
      </c>
    </row>
    <row r="652" spans="1:3" ht="15.75" thickBot="1" x14ac:dyDescent="0.3">
      <c r="A652" s="240">
        <v>709006</v>
      </c>
      <c r="B652" s="236" t="s">
        <v>279</v>
      </c>
      <c r="C652" s="237" t="s">
        <v>796</v>
      </c>
    </row>
    <row r="653" spans="1:3" ht="15.75" thickBot="1" x14ac:dyDescent="0.3">
      <c r="A653" s="240">
        <v>710000</v>
      </c>
      <c r="B653" s="236" t="s">
        <v>279</v>
      </c>
      <c r="C653" s="237" t="s">
        <v>797</v>
      </c>
    </row>
    <row r="654" spans="1:3" ht="15.75" thickBot="1" x14ac:dyDescent="0.3">
      <c r="A654" s="240">
        <v>710001</v>
      </c>
      <c r="B654" s="236" t="s">
        <v>165</v>
      </c>
      <c r="C654" s="237" t="s">
        <v>798</v>
      </c>
    </row>
    <row r="655" spans="1:3" ht="15.75" thickBot="1" x14ac:dyDescent="0.3">
      <c r="A655" s="240">
        <v>710002</v>
      </c>
      <c r="B655" s="236" t="s">
        <v>165</v>
      </c>
      <c r="C655" s="237" t="s">
        <v>799</v>
      </c>
    </row>
    <row r="656" spans="1:3" ht="15.75" thickBot="1" x14ac:dyDescent="0.3">
      <c r="A656" s="240">
        <v>710003</v>
      </c>
      <c r="B656" s="236" t="s">
        <v>165</v>
      </c>
      <c r="C656" s="237" t="s">
        <v>800</v>
      </c>
    </row>
    <row r="657" spans="1:3" ht="15.75" thickBot="1" x14ac:dyDescent="0.3">
      <c r="A657" s="240">
        <v>710005</v>
      </c>
      <c r="B657" s="236" t="s">
        <v>279</v>
      </c>
      <c r="C657" s="237" t="s">
        <v>801</v>
      </c>
    </row>
    <row r="658" spans="1:3" ht="15.75" thickBot="1" x14ac:dyDescent="0.3">
      <c r="A658" s="240">
        <v>710006</v>
      </c>
      <c r="B658" s="236" t="s">
        <v>279</v>
      </c>
      <c r="C658" s="237" t="s">
        <v>802</v>
      </c>
    </row>
    <row r="659" spans="1:3" ht="15.75" thickBot="1" x14ac:dyDescent="0.3">
      <c r="A659" s="240">
        <v>710007</v>
      </c>
      <c r="B659" s="236" t="s">
        <v>279</v>
      </c>
      <c r="C659" s="237" t="s">
        <v>803</v>
      </c>
    </row>
    <row r="660" spans="1:3" ht="15.75" thickBot="1" x14ac:dyDescent="0.3">
      <c r="A660" s="240">
        <v>710008</v>
      </c>
      <c r="B660" s="236" t="s">
        <v>279</v>
      </c>
      <c r="C660" s="237" t="s">
        <v>804</v>
      </c>
    </row>
    <row r="661" spans="1:3" ht="15.75" thickBot="1" x14ac:dyDescent="0.3">
      <c r="A661" s="240">
        <v>710009</v>
      </c>
      <c r="B661" s="236" t="s">
        <v>279</v>
      </c>
      <c r="C661" s="237" t="s">
        <v>805</v>
      </c>
    </row>
    <row r="662" spans="1:3" ht="15.75" thickBot="1" x14ac:dyDescent="0.3">
      <c r="A662" s="240">
        <v>710010</v>
      </c>
      <c r="B662" s="236" t="s">
        <v>279</v>
      </c>
      <c r="C662" s="237" t="s">
        <v>806</v>
      </c>
    </row>
    <row r="663" spans="1:3" ht="15.75" thickBot="1" x14ac:dyDescent="0.3">
      <c r="A663" s="240">
        <v>710011</v>
      </c>
      <c r="B663" s="236" t="s">
        <v>279</v>
      </c>
      <c r="C663" s="237" t="s">
        <v>807</v>
      </c>
    </row>
    <row r="664" spans="1:3" ht="15.75" thickBot="1" x14ac:dyDescent="0.3">
      <c r="A664" s="240">
        <v>710012</v>
      </c>
      <c r="B664" s="236" t="s">
        <v>279</v>
      </c>
      <c r="C664" s="237" t="s">
        <v>808</v>
      </c>
    </row>
    <row r="665" spans="1:3" ht="15.75" thickBot="1" x14ac:dyDescent="0.3">
      <c r="A665" s="240">
        <v>710013</v>
      </c>
      <c r="B665" s="236" t="s">
        <v>279</v>
      </c>
      <c r="C665" s="237" t="s">
        <v>809</v>
      </c>
    </row>
    <row r="666" spans="1:3" ht="15.75" thickBot="1" x14ac:dyDescent="0.3">
      <c r="A666" s="240">
        <v>710014</v>
      </c>
      <c r="B666" s="236" t="s">
        <v>279</v>
      </c>
      <c r="C666" s="237" t="s">
        <v>810</v>
      </c>
    </row>
    <row r="667" spans="1:3" ht="15.75" thickBot="1" x14ac:dyDescent="0.3">
      <c r="A667" s="240">
        <v>710015</v>
      </c>
      <c r="B667" s="236" t="s">
        <v>279</v>
      </c>
      <c r="C667" s="237" t="s">
        <v>811</v>
      </c>
    </row>
    <row r="668" spans="1:3" ht="15.75" thickBot="1" x14ac:dyDescent="0.3">
      <c r="A668" s="240">
        <v>710016</v>
      </c>
      <c r="B668" s="236" t="s">
        <v>279</v>
      </c>
      <c r="C668" s="237" t="s">
        <v>812</v>
      </c>
    </row>
    <row r="669" spans="1:3" ht="15.75" thickBot="1" x14ac:dyDescent="0.3">
      <c r="A669" s="240">
        <v>710020</v>
      </c>
      <c r="B669" s="236" t="s">
        <v>279</v>
      </c>
      <c r="C669" s="237" t="s">
        <v>813</v>
      </c>
    </row>
    <row r="670" spans="1:3" ht="15.75" thickBot="1" x14ac:dyDescent="0.3">
      <c r="A670" s="240">
        <v>710025</v>
      </c>
      <c r="B670" s="236" t="s">
        <v>279</v>
      </c>
      <c r="C670" s="237" t="s">
        <v>814</v>
      </c>
    </row>
    <row r="671" spans="1:3" ht="15.75" thickBot="1" x14ac:dyDescent="0.3">
      <c r="A671" s="240">
        <v>710030</v>
      </c>
      <c r="B671" s="236" t="s">
        <v>279</v>
      </c>
      <c r="C671" s="237" t="s">
        <v>815</v>
      </c>
    </row>
    <row r="672" spans="1:3" ht="15.75" thickBot="1" x14ac:dyDescent="0.3">
      <c r="A672" s="240">
        <v>710031</v>
      </c>
      <c r="B672" s="236" t="s">
        <v>279</v>
      </c>
      <c r="C672" s="237" t="s">
        <v>816</v>
      </c>
    </row>
    <row r="673" spans="1:3" ht="15.75" thickBot="1" x14ac:dyDescent="0.3">
      <c r="A673" s="240">
        <v>710032</v>
      </c>
      <c r="B673" s="236" t="s">
        <v>279</v>
      </c>
      <c r="C673" s="237" t="s">
        <v>817</v>
      </c>
    </row>
    <row r="674" spans="1:3" ht="15.75" thickBot="1" x14ac:dyDescent="0.3">
      <c r="A674" s="240">
        <v>710033</v>
      </c>
      <c r="B674" s="236" t="s">
        <v>279</v>
      </c>
      <c r="C674" s="237" t="s">
        <v>818</v>
      </c>
    </row>
    <row r="675" spans="1:3" ht="15.75" thickBot="1" x14ac:dyDescent="0.3">
      <c r="A675" s="240">
        <v>710034</v>
      </c>
      <c r="B675" s="236" t="s">
        <v>279</v>
      </c>
      <c r="C675" s="237" t="s">
        <v>819</v>
      </c>
    </row>
    <row r="676" spans="1:3" ht="15.75" thickBot="1" x14ac:dyDescent="0.3">
      <c r="A676" s="240">
        <v>710035</v>
      </c>
      <c r="B676" s="236" t="s">
        <v>279</v>
      </c>
      <c r="C676" s="237" t="s">
        <v>820</v>
      </c>
    </row>
    <row r="677" spans="1:3" ht="15.75" thickBot="1" x14ac:dyDescent="0.3">
      <c r="A677" s="240">
        <v>710036</v>
      </c>
      <c r="B677" s="236" t="s">
        <v>279</v>
      </c>
      <c r="C677" s="237" t="s">
        <v>821</v>
      </c>
    </row>
    <row r="678" spans="1:3" ht="15.75" thickBot="1" x14ac:dyDescent="0.3">
      <c r="A678" s="240">
        <v>710037</v>
      </c>
      <c r="B678" s="236" t="s">
        <v>279</v>
      </c>
      <c r="C678" s="237" t="s">
        <v>822</v>
      </c>
    </row>
    <row r="679" spans="1:3" ht="15.75" thickBot="1" x14ac:dyDescent="0.3">
      <c r="A679" s="240">
        <v>710038</v>
      </c>
      <c r="B679" s="236" t="s">
        <v>279</v>
      </c>
      <c r="C679" s="237" t="s">
        <v>823</v>
      </c>
    </row>
    <row r="680" spans="1:3" ht="15.75" thickBot="1" x14ac:dyDescent="0.3">
      <c r="A680" s="240">
        <v>710039</v>
      </c>
      <c r="B680" s="236" t="s">
        <v>279</v>
      </c>
      <c r="C680" s="237" t="s">
        <v>824</v>
      </c>
    </row>
    <row r="681" spans="1:3" ht="15.75" thickBot="1" x14ac:dyDescent="0.3">
      <c r="A681" s="240">
        <v>710040</v>
      </c>
      <c r="B681" s="236" t="s">
        <v>165</v>
      </c>
      <c r="C681" s="237" t="s">
        <v>825</v>
      </c>
    </row>
    <row r="682" spans="1:3" ht="15.75" thickBot="1" x14ac:dyDescent="0.3">
      <c r="A682" s="240">
        <v>710050</v>
      </c>
      <c r="B682" s="236" t="s">
        <v>165</v>
      </c>
      <c r="C682" s="237" t="s">
        <v>826</v>
      </c>
    </row>
    <row r="683" spans="1:3" ht="15.75" thickBot="1" x14ac:dyDescent="0.3">
      <c r="A683" s="240">
        <v>710051</v>
      </c>
      <c r="B683" s="236" t="s">
        <v>165</v>
      </c>
      <c r="C683" s="237" t="s">
        <v>827</v>
      </c>
    </row>
    <row r="684" spans="1:3" ht="15.75" thickBot="1" x14ac:dyDescent="0.3">
      <c r="A684" s="240">
        <v>710052</v>
      </c>
      <c r="B684" s="236" t="s">
        <v>165</v>
      </c>
      <c r="C684" s="237" t="s">
        <v>828</v>
      </c>
    </row>
    <row r="685" spans="1:3" ht="15.75" thickBot="1" x14ac:dyDescent="0.3">
      <c r="A685" s="240">
        <v>710053</v>
      </c>
      <c r="B685" s="236" t="s">
        <v>165</v>
      </c>
      <c r="C685" s="237" t="s">
        <v>829</v>
      </c>
    </row>
    <row r="686" spans="1:3" ht="15.75" thickBot="1" x14ac:dyDescent="0.3">
      <c r="A686" s="240">
        <v>710054</v>
      </c>
      <c r="B686" s="236" t="s">
        <v>165</v>
      </c>
      <c r="C686" s="237" t="s">
        <v>830</v>
      </c>
    </row>
    <row r="687" spans="1:3" ht="15.75" thickBot="1" x14ac:dyDescent="0.3">
      <c r="A687" s="240">
        <v>710055</v>
      </c>
      <c r="B687" s="236" t="s">
        <v>165</v>
      </c>
      <c r="C687" s="237" t="s">
        <v>831</v>
      </c>
    </row>
    <row r="688" spans="1:3" ht="15.75" thickBot="1" x14ac:dyDescent="0.3">
      <c r="A688" s="240">
        <v>710056</v>
      </c>
      <c r="B688" s="236" t="s">
        <v>165</v>
      </c>
      <c r="C688" s="237" t="s">
        <v>832</v>
      </c>
    </row>
    <row r="689" spans="1:3" ht="15.75" thickBot="1" x14ac:dyDescent="0.3">
      <c r="A689" s="240">
        <v>710057</v>
      </c>
      <c r="B689" s="236" t="s">
        <v>165</v>
      </c>
      <c r="C689" s="237" t="s">
        <v>833</v>
      </c>
    </row>
    <row r="690" spans="1:3" ht="15.75" thickBot="1" x14ac:dyDescent="0.3">
      <c r="A690" s="240">
        <v>710058</v>
      </c>
      <c r="B690" s="236" t="s">
        <v>165</v>
      </c>
      <c r="C690" s="237" t="s">
        <v>834</v>
      </c>
    </row>
    <row r="691" spans="1:3" ht="15.75" thickBot="1" x14ac:dyDescent="0.3">
      <c r="A691" s="240">
        <v>710059</v>
      </c>
      <c r="B691" s="236" t="s">
        <v>165</v>
      </c>
      <c r="C691" s="237" t="s">
        <v>835</v>
      </c>
    </row>
    <row r="692" spans="1:3" ht="15.75" thickBot="1" x14ac:dyDescent="0.3">
      <c r="A692" s="240">
        <v>710060</v>
      </c>
      <c r="B692" s="236" t="s">
        <v>165</v>
      </c>
      <c r="C692" s="237" t="s">
        <v>836</v>
      </c>
    </row>
    <row r="693" spans="1:3" ht="15.75" thickBot="1" x14ac:dyDescent="0.3">
      <c r="A693" s="240">
        <v>710061</v>
      </c>
      <c r="B693" s="236" t="s">
        <v>165</v>
      </c>
      <c r="C693" s="237" t="s">
        <v>837</v>
      </c>
    </row>
    <row r="694" spans="1:3" ht="15.75" thickBot="1" x14ac:dyDescent="0.3">
      <c r="A694" s="240">
        <v>710062</v>
      </c>
      <c r="B694" s="236" t="s">
        <v>165</v>
      </c>
      <c r="C694" s="237" t="s">
        <v>838</v>
      </c>
    </row>
    <row r="695" spans="1:3" ht="15.75" thickBot="1" x14ac:dyDescent="0.3">
      <c r="A695" s="240">
        <v>710063</v>
      </c>
      <c r="B695" s="236" t="s">
        <v>165</v>
      </c>
      <c r="C695" s="237" t="s">
        <v>839</v>
      </c>
    </row>
    <row r="696" spans="1:3" ht="15.75" thickBot="1" x14ac:dyDescent="0.3">
      <c r="A696" s="240">
        <v>710064</v>
      </c>
      <c r="B696" s="236" t="s">
        <v>165</v>
      </c>
      <c r="C696" s="237" t="s">
        <v>840</v>
      </c>
    </row>
    <row r="697" spans="1:3" ht="15.75" thickBot="1" x14ac:dyDescent="0.3">
      <c r="A697" s="240">
        <v>710065</v>
      </c>
      <c r="B697" s="236" t="s">
        <v>165</v>
      </c>
      <c r="C697" s="237" t="s">
        <v>841</v>
      </c>
    </row>
    <row r="698" spans="1:3" ht="15.75" thickBot="1" x14ac:dyDescent="0.3">
      <c r="A698" s="240">
        <v>710066</v>
      </c>
      <c r="B698" s="236" t="s">
        <v>165</v>
      </c>
      <c r="C698" s="237" t="s">
        <v>842</v>
      </c>
    </row>
    <row r="699" spans="1:3" ht="15.75" thickBot="1" x14ac:dyDescent="0.3">
      <c r="A699" s="240">
        <v>710067</v>
      </c>
      <c r="B699" s="236" t="s">
        <v>165</v>
      </c>
      <c r="C699" s="237" t="s">
        <v>843</v>
      </c>
    </row>
    <row r="700" spans="1:3" ht="15.75" thickBot="1" x14ac:dyDescent="0.3">
      <c r="A700" s="240">
        <v>710068</v>
      </c>
      <c r="B700" s="236" t="s">
        <v>165</v>
      </c>
      <c r="C700" s="237" t="s">
        <v>844</v>
      </c>
    </row>
    <row r="701" spans="1:3" ht="15.75" thickBot="1" x14ac:dyDescent="0.3">
      <c r="A701" s="240">
        <v>710069</v>
      </c>
      <c r="B701" s="236" t="s">
        <v>165</v>
      </c>
      <c r="C701" s="237" t="s">
        <v>845</v>
      </c>
    </row>
    <row r="702" spans="1:3" ht="15.75" thickBot="1" x14ac:dyDescent="0.3">
      <c r="A702" s="240">
        <v>710070</v>
      </c>
      <c r="B702" s="236" t="s">
        <v>165</v>
      </c>
      <c r="C702" s="237" t="s">
        <v>846</v>
      </c>
    </row>
    <row r="703" spans="1:3" ht="15.75" thickBot="1" x14ac:dyDescent="0.3">
      <c r="A703" s="240">
        <v>710071</v>
      </c>
      <c r="B703" s="236" t="s">
        <v>165</v>
      </c>
      <c r="C703" s="237" t="s">
        <v>847</v>
      </c>
    </row>
    <row r="704" spans="1:3" ht="15.75" thickBot="1" x14ac:dyDescent="0.3">
      <c r="A704" s="240">
        <v>710072</v>
      </c>
      <c r="B704" s="236" t="s">
        <v>165</v>
      </c>
      <c r="C704" s="237" t="s">
        <v>848</v>
      </c>
    </row>
    <row r="705" spans="1:3" ht="15.75" thickBot="1" x14ac:dyDescent="0.3">
      <c r="A705" s="240">
        <v>710073</v>
      </c>
      <c r="B705" s="236" t="s">
        <v>165</v>
      </c>
      <c r="C705" s="237" t="s">
        <v>849</v>
      </c>
    </row>
    <row r="706" spans="1:3" ht="15.75" thickBot="1" x14ac:dyDescent="0.3">
      <c r="A706" s="240">
        <v>710074</v>
      </c>
      <c r="B706" s="236" t="s">
        <v>165</v>
      </c>
      <c r="C706" s="237" t="s">
        <v>850</v>
      </c>
    </row>
    <row r="707" spans="1:3" ht="15.75" thickBot="1" x14ac:dyDescent="0.3">
      <c r="A707" s="240">
        <v>710075</v>
      </c>
      <c r="B707" s="236" t="s">
        <v>165</v>
      </c>
      <c r="C707" s="237" t="s">
        <v>851</v>
      </c>
    </row>
    <row r="708" spans="1:3" ht="15.75" thickBot="1" x14ac:dyDescent="0.3">
      <c r="A708" s="240">
        <v>710076</v>
      </c>
      <c r="B708" s="236" t="s">
        <v>165</v>
      </c>
      <c r="C708" s="237" t="s">
        <v>852</v>
      </c>
    </row>
    <row r="709" spans="1:3" ht="15.75" thickBot="1" x14ac:dyDescent="0.3">
      <c r="A709" s="240">
        <v>710077</v>
      </c>
      <c r="B709" s="236" t="s">
        <v>165</v>
      </c>
      <c r="C709" s="237" t="s">
        <v>853</v>
      </c>
    </row>
    <row r="710" spans="1:3" ht="15.75" thickBot="1" x14ac:dyDescent="0.3">
      <c r="A710" s="240">
        <v>710078</v>
      </c>
      <c r="B710" s="236" t="s">
        <v>165</v>
      </c>
      <c r="C710" s="237" t="s">
        <v>854</v>
      </c>
    </row>
    <row r="711" spans="1:3" ht="15.75" thickBot="1" x14ac:dyDescent="0.3">
      <c r="A711" s="240">
        <v>710079</v>
      </c>
      <c r="B711" s="236" t="s">
        <v>165</v>
      </c>
      <c r="C711" s="237" t="s">
        <v>855</v>
      </c>
    </row>
    <row r="712" spans="1:3" ht="15.75" thickBot="1" x14ac:dyDescent="0.3">
      <c r="A712" s="240">
        <v>710080</v>
      </c>
      <c r="B712" s="236" t="s">
        <v>165</v>
      </c>
      <c r="C712" s="237" t="s">
        <v>856</v>
      </c>
    </row>
    <row r="713" spans="1:3" ht="15.75" thickBot="1" x14ac:dyDescent="0.3">
      <c r="A713" s="240">
        <v>710100</v>
      </c>
      <c r="B713" s="236" t="s">
        <v>165</v>
      </c>
      <c r="C713" s="237" t="s">
        <v>857</v>
      </c>
    </row>
    <row r="714" spans="1:3" ht="15.75" thickBot="1" x14ac:dyDescent="0.3">
      <c r="A714" s="240">
        <v>710101</v>
      </c>
      <c r="B714" s="236" t="s">
        <v>165</v>
      </c>
      <c r="C714" s="237" t="s">
        <v>858</v>
      </c>
    </row>
    <row r="715" spans="1:3" ht="15.75" thickBot="1" x14ac:dyDescent="0.3">
      <c r="A715" s="240">
        <v>710102</v>
      </c>
      <c r="B715" s="236" t="s">
        <v>165</v>
      </c>
      <c r="C715" s="237" t="s">
        <v>859</v>
      </c>
    </row>
    <row r="716" spans="1:3" ht="15.75" thickBot="1" x14ac:dyDescent="0.3">
      <c r="A716" s="240">
        <v>710103</v>
      </c>
      <c r="B716" s="236" t="s">
        <v>165</v>
      </c>
      <c r="C716" s="237" t="s">
        <v>860</v>
      </c>
    </row>
    <row r="717" spans="1:3" ht="15.75" thickBot="1" x14ac:dyDescent="0.3">
      <c r="A717" s="240">
        <v>710104</v>
      </c>
      <c r="B717" s="236" t="s">
        <v>165</v>
      </c>
      <c r="C717" s="237" t="s">
        <v>861</v>
      </c>
    </row>
    <row r="718" spans="1:3" ht="15.75" thickBot="1" x14ac:dyDescent="0.3">
      <c r="A718" s="240">
        <v>710105</v>
      </c>
      <c r="B718" s="236" t="s">
        <v>165</v>
      </c>
      <c r="C718" s="237" t="s">
        <v>862</v>
      </c>
    </row>
    <row r="719" spans="1:3" ht="15.75" thickBot="1" x14ac:dyDescent="0.3">
      <c r="A719" s="240">
        <v>710106</v>
      </c>
      <c r="B719" s="236" t="s">
        <v>165</v>
      </c>
      <c r="C719" s="237" t="s">
        <v>863</v>
      </c>
    </row>
    <row r="720" spans="1:3" ht="15.75" thickBot="1" x14ac:dyDescent="0.3">
      <c r="A720" s="240">
        <v>710107</v>
      </c>
      <c r="B720" s="236" t="s">
        <v>165</v>
      </c>
      <c r="C720" s="237" t="s">
        <v>864</v>
      </c>
    </row>
    <row r="721" spans="1:3" ht="15.75" thickBot="1" x14ac:dyDescent="0.3">
      <c r="A721" s="240">
        <v>710108</v>
      </c>
      <c r="B721" s="236" t="s">
        <v>165</v>
      </c>
      <c r="C721" s="237" t="s">
        <v>865</v>
      </c>
    </row>
    <row r="722" spans="1:3" ht="15.75" thickBot="1" x14ac:dyDescent="0.3">
      <c r="A722" s="240">
        <v>710109</v>
      </c>
      <c r="B722" s="236" t="s">
        <v>165</v>
      </c>
      <c r="C722" s="237" t="s">
        <v>866</v>
      </c>
    </row>
    <row r="723" spans="1:3" ht="15.75" thickBot="1" x14ac:dyDescent="0.3">
      <c r="A723" s="240">
        <v>710110</v>
      </c>
      <c r="B723" s="236" t="s">
        <v>165</v>
      </c>
      <c r="C723" s="237" t="s">
        <v>867</v>
      </c>
    </row>
    <row r="724" spans="1:3" ht="15.75" thickBot="1" x14ac:dyDescent="0.3">
      <c r="A724" s="240">
        <v>710111</v>
      </c>
      <c r="B724" s="236" t="s">
        <v>165</v>
      </c>
      <c r="C724" s="237" t="s">
        <v>868</v>
      </c>
    </row>
    <row r="725" spans="1:3" ht="15.75" thickBot="1" x14ac:dyDescent="0.3">
      <c r="A725" s="240">
        <v>710112</v>
      </c>
      <c r="B725" s="236" t="s">
        <v>165</v>
      </c>
      <c r="C725" s="237" t="s">
        <v>869</v>
      </c>
    </row>
    <row r="726" spans="1:3" ht="15.75" thickBot="1" x14ac:dyDescent="0.3">
      <c r="A726" s="240">
        <v>710113</v>
      </c>
      <c r="B726" s="236" t="s">
        <v>165</v>
      </c>
      <c r="C726" s="237" t="s">
        <v>870</v>
      </c>
    </row>
    <row r="727" spans="1:3" ht="15.75" thickBot="1" x14ac:dyDescent="0.3">
      <c r="A727" s="240">
        <v>710114</v>
      </c>
      <c r="B727" s="236" t="s">
        <v>165</v>
      </c>
      <c r="C727" s="237" t="s">
        <v>871</v>
      </c>
    </row>
    <row r="728" spans="1:3" ht="15.75" thickBot="1" x14ac:dyDescent="0.3">
      <c r="A728" s="240">
        <v>710115</v>
      </c>
      <c r="B728" s="236" t="s">
        <v>165</v>
      </c>
      <c r="C728" s="237" t="s">
        <v>872</v>
      </c>
    </row>
    <row r="729" spans="1:3" ht="15.75" thickBot="1" x14ac:dyDescent="0.3">
      <c r="A729" s="240">
        <v>710116</v>
      </c>
      <c r="B729" s="236" t="s">
        <v>165</v>
      </c>
      <c r="C729" s="237" t="s">
        <v>873</v>
      </c>
    </row>
    <row r="730" spans="1:3" ht="15.75" thickBot="1" x14ac:dyDescent="0.3">
      <c r="A730" s="240">
        <v>710117</v>
      </c>
      <c r="B730" s="236" t="s">
        <v>165</v>
      </c>
      <c r="C730" s="237" t="s">
        <v>874</v>
      </c>
    </row>
    <row r="731" spans="1:3" ht="15.75" thickBot="1" x14ac:dyDescent="0.3">
      <c r="A731" s="240">
        <v>710118</v>
      </c>
      <c r="B731" s="236" t="s">
        <v>165</v>
      </c>
      <c r="C731" s="237" t="s">
        <v>875</v>
      </c>
    </row>
    <row r="732" spans="1:3" ht="15.75" thickBot="1" x14ac:dyDescent="0.3">
      <c r="A732" s="240">
        <v>710119</v>
      </c>
      <c r="B732" s="236" t="s">
        <v>165</v>
      </c>
      <c r="C732" s="237" t="s">
        <v>876</v>
      </c>
    </row>
    <row r="733" spans="1:3" ht="15.75" thickBot="1" x14ac:dyDescent="0.3">
      <c r="A733" s="240">
        <v>710120</v>
      </c>
      <c r="B733" s="236" t="s">
        <v>165</v>
      </c>
      <c r="C733" s="237" t="s">
        <v>877</v>
      </c>
    </row>
    <row r="734" spans="1:3" ht="15.75" thickBot="1" x14ac:dyDescent="0.3">
      <c r="A734" s="240">
        <v>710121</v>
      </c>
      <c r="B734" s="236" t="s">
        <v>165</v>
      </c>
      <c r="C734" s="237" t="s">
        <v>878</v>
      </c>
    </row>
    <row r="735" spans="1:3" ht="15.75" thickBot="1" x14ac:dyDescent="0.3">
      <c r="A735" s="240">
        <v>710122</v>
      </c>
      <c r="B735" s="236" t="s">
        <v>165</v>
      </c>
      <c r="C735" s="237" t="s">
        <v>879</v>
      </c>
    </row>
    <row r="736" spans="1:3" ht="15.75" thickBot="1" x14ac:dyDescent="0.3">
      <c r="A736" s="240">
        <v>710123</v>
      </c>
      <c r="B736" s="236" t="s">
        <v>165</v>
      </c>
      <c r="C736" s="237" t="s">
        <v>880</v>
      </c>
    </row>
    <row r="737" spans="1:3" ht="15.75" thickBot="1" x14ac:dyDescent="0.3">
      <c r="A737" s="240">
        <v>710124</v>
      </c>
      <c r="B737" s="236" t="s">
        <v>165</v>
      </c>
      <c r="C737" s="237" t="s">
        <v>881</v>
      </c>
    </row>
    <row r="738" spans="1:3" ht="15.75" thickBot="1" x14ac:dyDescent="0.3">
      <c r="A738" s="240">
        <v>710125</v>
      </c>
      <c r="B738" s="236" t="s">
        <v>165</v>
      </c>
      <c r="C738" s="237" t="s">
        <v>882</v>
      </c>
    </row>
    <row r="739" spans="1:3" ht="15.75" thickBot="1" x14ac:dyDescent="0.3">
      <c r="A739" s="240">
        <v>710126</v>
      </c>
      <c r="B739" s="236" t="s">
        <v>165</v>
      </c>
      <c r="C739" s="237" t="s">
        <v>883</v>
      </c>
    </row>
    <row r="740" spans="1:3" ht="15.75" thickBot="1" x14ac:dyDescent="0.3">
      <c r="A740" s="240">
        <v>710127</v>
      </c>
      <c r="B740" s="236" t="s">
        <v>165</v>
      </c>
      <c r="C740" s="237" t="s">
        <v>884</v>
      </c>
    </row>
    <row r="741" spans="1:3" ht="15.75" thickBot="1" x14ac:dyDescent="0.3">
      <c r="A741" s="240">
        <v>710128</v>
      </c>
      <c r="B741" s="236" t="s">
        <v>165</v>
      </c>
      <c r="C741" s="237" t="s">
        <v>885</v>
      </c>
    </row>
    <row r="742" spans="1:3" ht="15.75" thickBot="1" x14ac:dyDescent="0.3">
      <c r="A742" s="240">
        <v>710129</v>
      </c>
      <c r="B742" s="236" t="s">
        <v>165</v>
      </c>
      <c r="C742" s="237" t="s">
        <v>886</v>
      </c>
    </row>
    <row r="743" spans="1:3" ht="15.75" thickBot="1" x14ac:dyDescent="0.3">
      <c r="A743" s="240">
        <v>710130</v>
      </c>
      <c r="B743" s="236" t="s">
        <v>165</v>
      </c>
      <c r="C743" s="237" t="s">
        <v>887</v>
      </c>
    </row>
    <row r="744" spans="1:3" ht="15.75" thickBot="1" x14ac:dyDescent="0.3">
      <c r="A744" s="240">
        <v>710131</v>
      </c>
      <c r="B744" s="236" t="s">
        <v>165</v>
      </c>
      <c r="C744" s="237" t="s">
        <v>888</v>
      </c>
    </row>
    <row r="745" spans="1:3" ht="15.75" thickBot="1" x14ac:dyDescent="0.3">
      <c r="A745" s="240">
        <v>710132</v>
      </c>
      <c r="B745" s="236" t="s">
        <v>165</v>
      </c>
      <c r="C745" s="237" t="s">
        <v>889</v>
      </c>
    </row>
    <row r="746" spans="1:3" ht="15.75" thickBot="1" x14ac:dyDescent="0.3">
      <c r="A746" s="240">
        <v>710133</v>
      </c>
      <c r="B746" s="236" t="s">
        <v>165</v>
      </c>
      <c r="C746" s="237" t="s">
        <v>890</v>
      </c>
    </row>
    <row r="747" spans="1:3" ht="15.75" thickBot="1" x14ac:dyDescent="0.3">
      <c r="A747" s="240">
        <v>710134</v>
      </c>
      <c r="B747" s="236" t="s">
        <v>165</v>
      </c>
      <c r="C747" s="237" t="s">
        <v>891</v>
      </c>
    </row>
    <row r="748" spans="1:3" ht="15.75" thickBot="1" x14ac:dyDescent="0.3">
      <c r="A748" s="240">
        <v>710135</v>
      </c>
      <c r="B748" s="236" t="s">
        <v>165</v>
      </c>
      <c r="C748" s="237" t="s">
        <v>892</v>
      </c>
    </row>
    <row r="749" spans="1:3" ht="15.75" thickBot="1" x14ac:dyDescent="0.3">
      <c r="A749" s="240">
        <v>710136</v>
      </c>
      <c r="B749" s="236" t="s">
        <v>165</v>
      </c>
      <c r="C749" s="237" t="s">
        <v>893</v>
      </c>
    </row>
    <row r="750" spans="1:3" ht="15.75" thickBot="1" x14ac:dyDescent="0.3">
      <c r="A750" s="240">
        <v>710137</v>
      </c>
      <c r="B750" s="236" t="s">
        <v>165</v>
      </c>
      <c r="C750" s="237" t="s">
        <v>894</v>
      </c>
    </row>
    <row r="751" spans="1:3" ht="15.75" thickBot="1" x14ac:dyDescent="0.3">
      <c r="A751" s="240">
        <v>710138</v>
      </c>
      <c r="B751" s="236" t="s">
        <v>165</v>
      </c>
      <c r="C751" s="237" t="s">
        <v>895</v>
      </c>
    </row>
    <row r="752" spans="1:3" ht="15.75" thickBot="1" x14ac:dyDescent="0.3">
      <c r="A752" s="240">
        <v>710139</v>
      </c>
      <c r="B752" s="236" t="s">
        <v>165</v>
      </c>
      <c r="C752" s="237" t="s">
        <v>896</v>
      </c>
    </row>
    <row r="753" spans="1:3" ht="15.75" thickBot="1" x14ac:dyDescent="0.3">
      <c r="A753" s="240">
        <v>710140</v>
      </c>
      <c r="B753" s="236" t="s">
        <v>165</v>
      </c>
      <c r="C753" s="237" t="s">
        <v>897</v>
      </c>
    </row>
    <row r="754" spans="1:3" ht="15.75" thickBot="1" x14ac:dyDescent="0.3">
      <c r="A754" s="240">
        <v>710141</v>
      </c>
      <c r="B754" s="236" t="s">
        <v>165</v>
      </c>
      <c r="C754" s="237" t="s">
        <v>898</v>
      </c>
    </row>
    <row r="755" spans="1:3" ht="15.75" thickBot="1" x14ac:dyDescent="0.3">
      <c r="A755" s="240">
        <v>710142</v>
      </c>
      <c r="B755" s="236" t="s">
        <v>165</v>
      </c>
      <c r="C755" s="237" t="s">
        <v>899</v>
      </c>
    </row>
    <row r="756" spans="1:3" ht="15.75" thickBot="1" x14ac:dyDescent="0.3">
      <c r="A756" s="240">
        <v>710143</v>
      </c>
      <c r="B756" s="236" t="s">
        <v>165</v>
      </c>
      <c r="C756" s="237" t="s">
        <v>900</v>
      </c>
    </row>
    <row r="757" spans="1:3" ht="15.75" thickBot="1" x14ac:dyDescent="0.3">
      <c r="A757" s="240">
        <v>710144</v>
      </c>
      <c r="B757" s="236" t="s">
        <v>165</v>
      </c>
      <c r="C757" s="237" t="s">
        <v>901</v>
      </c>
    </row>
    <row r="758" spans="1:3" ht="15.75" thickBot="1" x14ac:dyDescent="0.3">
      <c r="A758" s="240">
        <v>710145</v>
      </c>
      <c r="B758" s="236" t="s">
        <v>165</v>
      </c>
      <c r="C758" s="237" t="s">
        <v>902</v>
      </c>
    </row>
    <row r="759" spans="1:3" ht="15.75" thickBot="1" x14ac:dyDescent="0.3">
      <c r="A759" s="240">
        <v>710146</v>
      </c>
      <c r="B759" s="236" t="s">
        <v>165</v>
      </c>
      <c r="C759" s="237" t="s">
        <v>903</v>
      </c>
    </row>
    <row r="760" spans="1:3" ht="15.75" thickBot="1" x14ac:dyDescent="0.3">
      <c r="A760" s="240">
        <v>710147</v>
      </c>
      <c r="B760" s="236" t="s">
        <v>165</v>
      </c>
      <c r="C760" s="237" t="s">
        <v>904</v>
      </c>
    </row>
    <row r="761" spans="1:3" ht="15.75" thickBot="1" x14ac:dyDescent="0.3">
      <c r="A761" s="240">
        <v>710148</v>
      </c>
      <c r="B761" s="236" t="s">
        <v>165</v>
      </c>
      <c r="C761" s="237" t="s">
        <v>905</v>
      </c>
    </row>
    <row r="762" spans="1:3" ht="15.75" thickBot="1" x14ac:dyDescent="0.3">
      <c r="A762" s="240">
        <v>710149</v>
      </c>
      <c r="B762" s="236" t="s">
        <v>165</v>
      </c>
      <c r="C762" s="237" t="s">
        <v>906</v>
      </c>
    </row>
    <row r="763" spans="1:3" ht="15.75" thickBot="1" x14ac:dyDescent="0.3">
      <c r="A763" s="240">
        <v>710150</v>
      </c>
      <c r="B763" s="236" t="s">
        <v>165</v>
      </c>
      <c r="C763" s="237" t="s">
        <v>907</v>
      </c>
    </row>
    <row r="764" spans="1:3" ht="15.75" thickBot="1" x14ac:dyDescent="0.3">
      <c r="A764" s="240">
        <v>710151</v>
      </c>
      <c r="B764" s="236" t="s">
        <v>165</v>
      </c>
      <c r="C764" s="237" t="s">
        <v>908</v>
      </c>
    </row>
    <row r="765" spans="1:3" ht="15.75" thickBot="1" x14ac:dyDescent="0.3">
      <c r="A765" s="240">
        <v>710152</v>
      </c>
      <c r="B765" s="236" t="s">
        <v>165</v>
      </c>
      <c r="C765" s="237" t="s">
        <v>909</v>
      </c>
    </row>
    <row r="766" spans="1:3" ht="15.75" thickBot="1" x14ac:dyDescent="0.3">
      <c r="A766" s="240">
        <v>710153</v>
      </c>
      <c r="B766" s="236" t="s">
        <v>165</v>
      </c>
      <c r="C766" s="237" t="s">
        <v>910</v>
      </c>
    </row>
    <row r="767" spans="1:3" ht="15.75" thickBot="1" x14ac:dyDescent="0.3">
      <c r="A767" s="240">
        <v>710154</v>
      </c>
      <c r="B767" s="236" t="s">
        <v>165</v>
      </c>
      <c r="C767" s="237" t="s">
        <v>911</v>
      </c>
    </row>
    <row r="768" spans="1:3" ht="15.75" thickBot="1" x14ac:dyDescent="0.3">
      <c r="A768" s="240">
        <v>710155</v>
      </c>
      <c r="B768" s="236" t="s">
        <v>165</v>
      </c>
      <c r="C768" s="237" t="s">
        <v>912</v>
      </c>
    </row>
    <row r="769" spans="1:3" ht="15.75" thickBot="1" x14ac:dyDescent="0.3">
      <c r="A769" s="240">
        <v>710156</v>
      </c>
      <c r="B769" s="236" t="s">
        <v>165</v>
      </c>
      <c r="C769" s="237" t="s">
        <v>913</v>
      </c>
    </row>
    <row r="770" spans="1:3" ht="15.75" thickBot="1" x14ac:dyDescent="0.3">
      <c r="A770" s="240">
        <v>710157</v>
      </c>
      <c r="B770" s="236" t="s">
        <v>165</v>
      </c>
      <c r="C770" s="237" t="s">
        <v>914</v>
      </c>
    </row>
    <row r="771" spans="1:3" ht="15.75" thickBot="1" x14ac:dyDescent="0.3">
      <c r="A771" s="240">
        <v>710158</v>
      </c>
      <c r="B771" s="236" t="s">
        <v>165</v>
      </c>
      <c r="C771" s="237" t="s">
        <v>915</v>
      </c>
    </row>
    <row r="772" spans="1:3" ht="15.75" thickBot="1" x14ac:dyDescent="0.3">
      <c r="A772" s="240">
        <v>710159</v>
      </c>
      <c r="B772" s="236" t="s">
        <v>165</v>
      </c>
      <c r="C772" s="237" t="s">
        <v>916</v>
      </c>
    </row>
    <row r="773" spans="1:3" ht="15.75" thickBot="1" x14ac:dyDescent="0.3">
      <c r="A773" s="240">
        <v>710160</v>
      </c>
      <c r="B773" s="236" t="s">
        <v>165</v>
      </c>
      <c r="C773" s="237" t="s">
        <v>917</v>
      </c>
    </row>
    <row r="774" spans="1:3" ht="15.75" thickBot="1" x14ac:dyDescent="0.3">
      <c r="A774" s="240">
        <v>710161</v>
      </c>
      <c r="B774" s="236" t="s">
        <v>165</v>
      </c>
      <c r="C774" s="237" t="s">
        <v>918</v>
      </c>
    </row>
    <row r="775" spans="1:3" ht="15.75" thickBot="1" x14ac:dyDescent="0.3">
      <c r="A775" s="240">
        <v>710162</v>
      </c>
      <c r="B775" s="236" t="s">
        <v>165</v>
      </c>
      <c r="C775" s="237" t="s">
        <v>919</v>
      </c>
    </row>
    <row r="776" spans="1:3" ht="15.75" thickBot="1" x14ac:dyDescent="0.3">
      <c r="A776" s="240">
        <v>710163</v>
      </c>
      <c r="B776" s="236" t="s">
        <v>165</v>
      </c>
      <c r="C776" s="237" t="s">
        <v>920</v>
      </c>
    </row>
    <row r="777" spans="1:3" ht="15.75" thickBot="1" x14ac:dyDescent="0.3">
      <c r="A777" s="240">
        <v>710164</v>
      </c>
      <c r="B777" s="236" t="s">
        <v>165</v>
      </c>
      <c r="C777" s="237" t="s">
        <v>921</v>
      </c>
    </row>
    <row r="778" spans="1:3" ht="15.75" thickBot="1" x14ac:dyDescent="0.3">
      <c r="A778" s="240">
        <v>710165</v>
      </c>
      <c r="B778" s="236" t="s">
        <v>165</v>
      </c>
      <c r="C778" s="237" t="s">
        <v>922</v>
      </c>
    </row>
    <row r="779" spans="1:3" ht="15.75" thickBot="1" x14ac:dyDescent="0.3">
      <c r="A779" s="240">
        <v>710166</v>
      </c>
      <c r="B779" s="236" t="s">
        <v>165</v>
      </c>
      <c r="C779" s="237" t="s">
        <v>923</v>
      </c>
    </row>
    <row r="780" spans="1:3" ht="15.75" thickBot="1" x14ac:dyDescent="0.3">
      <c r="A780" s="240">
        <v>710167</v>
      </c>
      <c r="B780" s="236" t="s">
        <v>165</v>
      </c>
      <c r="C780" s="237" t="s">
        <v>924</v>
      </c>
    </row>
    <row r="781" spans="1:3" ht="15.75" thickBot="1" x14ac:dyDescent="0.3">
      <c r="A781" s="240">
        <v>710168</v>
      </c>
      <c r="B781" s="236" t="s">
        <v>165</v>
      </c>
      <c r="C781" s="237" t="s">
        <v>925</v>
      </c>
    </row>
    <row r="782" spans="1:3" ht="15.75" thickBot="1" x14ac:dyDescent="0.3">
      <c r="A782" s="240">
        <v>710169</v>
      </c>
      <c r="B782" s="236" t="s">
        <v>165</v>
      </c>
      <c r="C782" s="237" t="s">
        <v>926</v>
      </c>
    </row>
    <row r="783" spans="1:3" ht="15.75" thickBot="1" x14ac:dyDescent="0.3">
      <c r="A783" s="240">
        <v>710170</v>
      </c>
      <c r="B783" s="236" t="s">
        <v>165</v>
      </c>
      <c r="C783" s="237" t="s">
        <v>927</v>
      </c>
    </row>
    <row r="784" spans="1:3" ht="15.75" thickBot="1" x14ac:dyDescent="0.3">
      <c r="A784" s="240">
        <v>710171</v>
      </c>
      <c r="B784" s="236" t="s">
        <v>165</v>
      </c>
      <c r="C784" s="237" t="s">
        <v>928</v>
      </c>
    </row>
    <row r="785" spans="1:3" ht="15.75" thickBot="1" x14ac:dyDescent="0.3">
      <c r="A785" s="240">
        <v>710172</v>
      </c>
      <c r="B785" s="236" t="s">
        <v>165</v>
      </c>
      <c r="C785" s="237" t="s">
        <v>929</v>
      </c>
    </row>
    <row r="786" spans="1:3" ht="15.75" thickBot="1" x14ac:dyDescent="0.3">
      <c r="A786" s="240">
        <v>710173</v>
      </c>
      <c r="B786" s="236" t="s">
        <v>165</v>
      </c>
      <c r="C786" s="237" t="s">
        <v>930</v>
      </c>
    </row>
    <row r="787" spans="1:3" ht="15.75" thickBot="1" x14ac:dyDescent="0.3">
      <c r="A787" s="240">
        <v>710174</v>
      </c>
      <c r="B787" s="236" t="s">
        <v>165</v>
      </c>
      <c r="C787" s="237" t="s">
        <v>931</v>
      </c>
    </row>
    <row r="788" spans="1:3" ht="15.75" thickBot="1" x14ac:dyDescent="0.3">
      <c r="A788" s="240">
        <v>710175</v>
      </c>
      <c r="B788" s="236" t="s">
        <v>165</v>
      </c>
      <c r="C788" s="237" t="s">
        <v>932</v>
      </c>
    </row>
    <row r="789" spans="1:3" ht="15.75" thickBot="1" x14ac:dyDescent="0.3">
      <c r="A789" s="240">
        <v>710176</v>
      </c>
      <c r="B789" s="236" t="s">
        <v>165</v>
      </c>
      <c r="C789" s="237" t="s">
        <v>933</v>
      </c>
    </row>
    <row r="790" spans="1:3" ht="15.75" thickBot="1" x14ac:dyDescent="0.3">
      <c r="A790" s="240">
        <v>710177</v>
      </c>
      <c r="B790" s="236" t="s">
        <v>165</v>
      </c>
      <c r="C790" s="237" t="s">
        <v>934</v>
      </c>
    </row>
    <row r="791" spans="1:3" ht="15.75" thickBot="1" x14ac:dyDescent="0.3">
      <c r="A791" s="240">
        <v>710178</v>
      </c>
      <c r="B791" s="236" t="s">
        <v>165</v>
      </c>
      <c r="C791" s="237" t="s">
        <v>935</v>
      </c>
    </row>
    <row r="792" spans="1:3" ht="15.75" thickBot="1" x14ac:dyDescent="0.3">
      <c r="A792" s="240">
        <v>710179</v>
      </c>
      <c r="B792" s="236" t="s">
        <v>165</v>
      </c>
      <c r="C792" s="237" t="s">
        <v>936</v>
      </c>
    </row>
    <row r="793" spans="1:3" ht="15.75" thickBot="1" x14ac:dyDescent="0.3">
      <c r="A793" s="240">
        <v>710180</v>
      </c>
      <c r="B793" s="236" t="s">
        <v>165</v>
      </c>
      <c r="C793" s="237" t="s">
        <v>937</v>
      </c>
    </row>
    <row r="794" spans="1:3" ht="15.75" thickBot="1" x14ac:dyDescent="0.3">
      <c r="A794" s="240">
        <v>710181</v>
      </c>
      <c r="B794" s="236" t="s">
        <v>165</v>
      </c>
      <c r="C794" s="237" t="s">
        <v>938</v>
      </c>
    </row>
    <row r="795" spans="1:3" ht="15.75" thickBot="1" x14ac:dyDescent="0.3">
      <c r="A795" s="240">
        <v>710182</v>
      </c>
      <c r="B795" s="236" t="s">
        <v>165</v>
      </c>
      <c r="C795" s="237" t="s">
        <v>939</v>
      </c>
    </row>
    <row r="796" spans="1:3" ht="15.75" thickBot="1" x14ac:dyDescent="0.3">
      <c r="A796" s="240">
        <v>710183</v>
      </c>
      <c r="B796" s="236" t="s">
        <v>165</v>
      </c>
      <c r="C796" s="237" t="s">
        <v>940</v>
      </c>
    </row>
    <row r="797" spans="1:3" ht="15.75" thickBot="1" x14ac:dyDescent="0.3">
      <c r="A797" s="240">
        <v>710184</v>
      </c>
      <c r="B797" s="236" t="s">
        <v>165</v>
      </c>
      <c r="C797" s="237" t="s">
        <v>941</v>
      </c>
    </row>
    <row r="798" spans="1:3" ht="15.75" thickBot="1" x14ac:dyDescent="0.3">
      <c r="A798" s="240">
        <v>710185</v>
      </c>
      <c r="B798" s="236" t="s">
        <v>165</v>
      </c>
      <c r="C798" s="237" t="s">
        <v>942</v>
      </c>
    </row>
    <row r="799" spans="1:3" ht="15.75" thickBot="1" x14ac:dyDescent="0.3">
      <c r="A799" s="240">
        <v>710186</v>
      </c>
      <c r="B799" s="236" t="s">
        <v>165</v>
      </c>
      <c r="C799" s="237" t="s">
        <v>943</v>
      </c>
    </row>
    <row r="800" spans="1:3" ht="15.75" thickBot="1" x14ac:dyDescent="0.3">
      <c r="A800" s="240">
        <v>710187</v>
      </c>
      <c r="B800" s="236" t="s">
        <v>165</v>
      </c>
      <c r="C800" s="237" t="s">
        <v>944</v>
      </c>
    </row>
    <row r="801" spans="1:3" ht="15.75" thickBot="1" x14ac:dyDescent="0.3">
      <c r="A801" s="240">
        <v>710188</v>
      </c>
      <c r="B801" s="236" t="s">
        <v>165</v>
      </c>
      <c r="C801" s="237" t="s">
        <v>945</v>
      </c>
    </row>
    <row r="802" spans="1:3" ht="15.75" thickBot="1" x14ac:dyDescent="0.3">
      <c r="A802" s="240">
        <v>710189</v>
      </c>
      <c r="B802" s="236" t="s">
        <v>165</v>
      </c>
      <c r="C802" s="237" t="s">
        <v>946</v>
      </c>
    </row>
    <row r="803" spans="1:3" ht="15.75" thickBot="1" x14ac:dyDescent="0.3">
      <c r="A803" s="240">
        <v>710190</v>
      </c>
      <c r="B803" s="236" t="s">
        <v>165</v>
      </c>
      <c r="C803" s="237" t="s">
        <v>947</v>
      </c>
    </row>
    <row r="804" spans="1:3" ht="15.75" thickBot="1" x14ac:dyDescent="0.3">
      <c r="A804" s="240">
        <v>710191</v>
      </c>
      <c r="B804" s="236" t="s">
        <v>165</v>
      </c>
      <c r="C804" s="237" t="s">
        <v>948</v>
      </c>
    </row>
    <row r="805" spans="1:3" ht="15.75" thickBot="1" x14ac:dyDescent="0.3">
      <c r="A805" s="240">
        <v>710192</v>
      </c>
      <c r="B805" s="236" t="s">
        <v>165</v>
      </c>
      <c r="C805" s="237" t="s">
        <v>949</v>
      </c>
    </row>
    <row r="806" spans="1:3" ht="15.75" thickBot="1" x14ac:dyDescent="0.3">
      <c r="A806" s="240">
        <v>710193</v>
      </c>
      <c r="B806" s="236" t="s">
        <v>165</v>
      </c>
      <c r="C806" s="237" t="s">
        <v>950</v>
      </c>
    </row>
    <row r="807" spans="1:3" ht="15.75" thickBot="1" x14ac:dyDescent="0.3">
      <c r="A807" s="240">
        <v>710194</v>
      </c>
      <c r="B807" s="236" t="s">
        <v>165</v>
      </c>
      <c r="C807" s="237" t="s">
        <v>951</v>
      </c>
    </row>
    <row r="808" spans="1:3" ht="15.75" thickBot="1" x14ac:dyDescent="0.3">
      <c r="A808" s="240">
        <v>710195</v>
      </c>
      <c r="B808" s="236" t="s">
        <v>165</v>
      </c>
      <c r="C808" s="237" t="s">
        <v>952</v>
      </c>
    </row>
    <row r="809" spans="1:3" ht="15.75" thickBot="1" x14ac:dyDescent="0.3">
      <c r="A809" s="240">
        <v>710196</v>
      </c>
      <c r="B809" s="236" t="s">
        <v>165</v>
      </c>
      <c r="C809" s="237" t="s">
        <v>953</v>
      </c>
    </row>
    <row r="810" spans="1:3" ht="15.75" thickBot="1" x14ac:dyDescent="0.3">
      <c r="A810" s="240">
        <v>710197</v>
      </c>
      <c r="B810" s="236" t="s">
        <v>165</v>
      </c>
      <c r="C810" s="237" t="s">
        <v>954</v>
      </c>
    </row>
    <row r="811" spans="1:3" ht="15.75" thickBot="1" x14ac:dyDescent="0.3">
      <c r="A811" s="240">
        <v>710198</v>
      </c>
      <c r="B811" s="236" t="s">
        <v>165</v>
      </c>
      <c r="C811" s="237" t="s">
        <v>955</v>
      </c>
    </row>
    <row r="812" spans="1:3" ht="15.75" thickBot="1" x14ac:dyDescent="0.3">
      <c r="A812" s="240">
        <v>710199</v>
      </c>
      <c r="B812" s="236" t="s">
        <v>165</v>
      </c>
      <c r="C812" s="237" t="s">
        <v>956</v>
      </c>
    </row>
    <row r="813" spans="1:3" ht="15.75" thickBot="1" x14ac:dyDescent="0.3">
      <c r="A813" s="240">
        <v>710200</v>
      </c>
      <c r="B813" s="236" t="s">
        <v>165</v>
      </c>
      <c r="C813" s="237" t="s">
        <v>957</v>
      </c>
    </row>
    <row r="814" spans="1:3" ht="15.75" thickBot="1" x14ac:dyDescent="0.3">
      <c r="A814" s="240">
        <v>710201</v>
      </c>
      <c r="B814" s="236" t="s">
        <v>165</v>
      </c>
      <c r="C814" s="237" t="s">
        <v>958</v>
      </c>
    </row>
    <row r="815" spans="1:3" ht="15.75" thickBot="1" x14ac:dyDescent="0.3">
      <c r="A815" s="240">
        <v>710202</v>
      </c>
      <c r="B815" s="236" t="s">
        <v>165</v>
      </c>
      <c r="C815" s="237" t="s">
        <v>959</v>
      </c>
    </row>
    <row r="816" spans="1:3" ht="15.75" thickBot="1" x14ac:dyDescent="0.3">
      <c r="A816" s="240">
        <v>710203</v>
      </c>
      <c r="B816" s="236" t="s">
        <v>165</v>
      </c>
      <c r="C816" s="237" t="s">
        <v>960</v>
      </c>
    </row>
    <row r="817" spans="1:3" ht="15.75" thickBot="1" x14ac:dyDescent="0.3">
      <c r="A817" s="240">
        <v>710204</v>
      </c>
      <c r="B817" s="236" t="s">
        <v>165</v>
      </c>
      <c r="C817" s="237" t="s">
        <v>961</v>
      </c>
    </row>
    <row r="818" spans="1:3" ht="15.75" thickBot="1" x14ac:dyDescent="0.3">
      <c r="A818" s="240">
        <v>710205</v>
      </c>
      <c r="B818" s="236" t="s">
        <v>165</v>
      </c>
      <c r="C818" s="237" t="s">
        <v>962</v>
      </c>
    </row>
    <row r="819" spans="1:3" ht="15.75" thickBot="1" x14ac:dyDescent="0.3">
      <c r="A819" s="240">
        <v>710206</v>
      </c>
      <c r="B819" s="236" t="s">
        <v>165</v>
      </c>
      <c r="C819" s="237" t="s">
        <v>963</v>
      </c>
    </row>
    <row r="820" spans="1:3" ht="15.75" thickBot="1" x14ac:dyDescent="0.3">
      <c r="A820" s="240">
        <v>710207</v>
      </c>
      <c r="B820" s="236" t="s">
        <v>165</v>
      </c>
      <c r="C820" s="237" t="s">
        <v>964</v>
      </c>
    </row>
    <row r="821" spans="1:3" ht="15.75" thickBot="1" x14ac:dyDescent="0.3">
      <c r="A821" s="240">
        <v>710208</v>
      </c>
      <c r="B821" s="236" t="s">
        <v>165</v>
      </c>
      <c r="C821" s="237" t="s">
        <v>965</v>
      </c>
    </row>
    <row r="822" spans="1:3" ht="15.75" thickBot="1" x14ac:dyDescent="0.3">
      <c r="A822" s="240">
        <v>710209</v>
      </c>
      <c r="B822" s="236" t="s">
        <v>165</v>
      </c>
      <c r="C822" s="237" t="s">
        <v>966</v>
      </c>
    </row>
    <row r="823" spans="1:3" ht="15.75" thickBot="1" x14ac:dyDescent="0.3">
      <c r="A823" s="240">
        <v>710210</v>
      </c>
      <c r="B823" s="236" t="s">
        <v>165</v>
      </c>
      <c r="C823" s="237" t="s">
        <v>967</v>
      </c>
    </row>
    <row r="824" spans="1:3" ht="15.75" thickBot="1" x14ac:dyDescent="0.3">
      <c r="A824" s="240">
        <v>710211</v>
      </c>
      <c r="B824" s="236" t="s">
        <v>165</v>
      </c>
      <c r="C824" s="237" t="s">
        <v>968</v>
      </c>
    </row>
    <row r="825" spans="1:3" ht="15.75" thickBot="1" x14ac:dyDescent="0.3">
      <c r="A825" s="240">
        <v>710212</v>
      </c>
      <c r="B825" s="236" t="s">
        <v>165</v>
      </c>
      <c r="C825" s="237" t="s">
        <v>969</v>
      </c>
    </row>
    <row r="826" spans="1:3" ht="15.75" thickBot="1" x14ac:dyDescent="0.3">
      <c r="A826" s="240">
        <v>710213</v>
      </c>
      <c r="B826" s="236" t="s">
        <v>165</v>
      </c>
      <c r="C826" s="237" t="s">
        <v>970</v>
      </c>
    </row>
    <row r="827" spans="1:3" ht="15.75" thickBot="1" x14ac:dyDescent="0.3">
      <c r="A827" s="240">
        <v>710214</v>
      </c>
      <c r="B827" s="236" t="s">
        <v>165</v>
      </c>
      <c r="C827" s="237" t="s">
        <v>971</v>
      </c>
    </row>
    <row r="828" spans="1:3" ht="15.75" thickBot="1" x14ac:dyDescent="0.3">
      <c r="A828" s="240">
        <v>710215</v>
      </c>
      <c r="B828" s="236" t="s">
        <v>165</v>
      </c>
      <c r="C828" s="237" t="s">
        <v>972</v>
      </c>
    </row>
    <row r="829" spans="1:3" ht="15.75" thickBot="1" x14ac:dyDescent="0.3">
      <c r="A829" s="240">
        <v>710216</v>
      </c>
      <c r="B829" s="236" t="s">
        <v>165</v>
      </c>
      <c r="C829" s="237" t="s">
        <v>973</v>
      </c>
    </row>
    <row r="830" spans="1:3" ht="15.75" thickBot="1" x14ac:dyDescent="0.3">
      <c r="A830" s="240">
        <v>710217</v>
      </c>
      <c r="B830" s="236" t="s">
        <v>165</v>
      </c>
      <c r="C830" s="237" t="s">
        <v>974</v>
      </c>
    </row>
    <row r="831" spans="1:3" ht="15.75" thickBot="1" x14ac:dyDescent="0.3">
      <c r="A831" s="240">
        <v>710218</v>
      </c>
      <c r="B831" s="236" t="s">
        <v>165</v>
      </c>
      <c r="C831" s="237" t="s">
        <v>975</v>
      </c>
    </row>
    <row r="832" spans="1:3" ht="15.75" thickBot="1" x14ac:dyDescent="0.3">
      <c r="A832" s="240">
        <v>710219</v>
      </c>
      <c r="B832" s="236" t="s">
        <v>165</v>
      </c>
      <c r="C832" s="237" t="s">
        <v>976</v>
      </c>
    </row>
    <row r="833" spans="1:3" ht="15.75" thickBot="1" x14ac:dyDescent="0.3">
      <c r="A833" s="240">
        <v>710220</v>
      </c>
      <c r="B833" s="236" t="s">
        <v>165</v>
      </c>
      <c r="C833" s="237" t="s">
        <v>977</v>
      </c>
    </row>
    <row r="834" spans="1:3" ht="15.75" thickBot="1" x14ac:dyDescent="0.3">
      <c r="A834" s="240">
        <v>710221</v>
      </c>
      <c r="B834" s="236" t="s">
        <v>165</v>
      </c>
      <c r="C834" s="237" t="s">
        <v>978</v>
      </c>
    </row>
    <row r="835" spans="1:3" ht="15.75" thickBot="1" x14ac:dyDescent="0.3">
      <c r="A835" s="240">
        <v>710222</v>
      </c>
      <c r="B835" s="236" t="s">
        <v>165</v>
      </c>
      <c r="C835" s="237" t="s">
        <v>979</v>
      </c>
    </row>
    <row r="836" spans="1:3" ht="15.75" thickBot="1" x14ac:dyDescent="0.3">
      <c r="A836" s="240">
        <v>710223</v>
      </c>
      <c r="B836" s="236" t="s">
        <v>165</v>
      </c>
      <c r="C836" s="237" t="s">
        <v>980</v>
      </c>
    </row>
    <row r="837" spans="1:3" ht="15.75" thickBot="1" x14ac:dyDescent="0.3">
      <c r="A837" s="240">
        <v>710224</v>
      </c>
      <c r="B837" s="236" t="s">
        <v>165</v>
      </c>
      <c r="C837" s="237" t="s">
        <v>981</v>
      </c>
    </row>
    <row r="838" spans="1:3" ht="15.75" thickBot="1" x14ac:dyDescent="0.3">
      <c r="A838" s="240">
        <v>710225</v>
      </c>
      <c r="B838" s="236" t="s">
        <v>165</v>
      </c>
      <c r="C838" s="237" t="s">
        <v>982</v>
      </c>
    </row>
    <row r="839" spans="1:3" ht="15.75" thickBot="1" x14ac:dyDescent="0.3">
      <c r="A839" s="240">
        <v>710226</v>
      </c>
      <c r="B839" s="236" t="s">
        <v>165</v>
      </c>
      <c r="C839" s="237" t="s">
        <v>983</v>
      </c>
    </row>
    <row r="840" spans="1:3" ht="15.75" thickBot="1" x14ac:dyDescent="0.3">
      <c r="A840" s="240">
        <v>710227</v>
      </c>
      <c r="B840" s="236" t="s">
        <v>165</v>
      </c>
      <c r="C840" s="237" t="s">
        <v>984</v>
      </c>
    </row>
    <row r="841" spans="1:3" ht="15.75" thickBot="1" x14ac:dyDescent="0.3">
      <c r="A841" s="240">
        <v>710228</v>
      </c>
      <c r="B841" s="236" t="s">
        <v>165</v>
      </c>
      <c r="C841" s="237" t="s">
        <v>985</v>
      </c>
    </row>
    <row r="842" spans="1:3" ht="15.75" thickBot="1" x14ac:dyDescent="0.3">
      <c r="A842" s="240">
        <v>710229</v>
      </c>
      <c r="B842" s="236" t="s">
        <v>165</v>
      </c>
      <c r="C842" s="237" t="s">
        <v>986</v>
      </c>
    </row>
    <row r="843" spans="1:3" ht="15.75" thickBot="1" x14ac:dyDescent="0.3">
      <c r="A843" s="240">
        <v>710230</v>
      </c>
      <c r="B843" s="236" t="s">
        <v>165</v>
      </c>
      <c r="C843" s="237" t="s">
        <v>987</v>
      </c>
    </row>
    <row r="844" spans="1:3" ht="15.75" thickBot="1" x14ac:dyDescent="0.3">
      <c r="A844" s="240">
        <v>710232</v>
      </c>
      <c r="B844" s="236" t="s">
        <v>165</v>
      </c>
      <c r="C844" s="237" t="s">
        <v>988</v>
      </c>
    </row>
    <row r="845" spans="1:3" ht="15.75" thickBot="1" x14ac:dyDescent="0.3">
      <c r="A845" s="240">
        <v>710233</v>
      </c>
      <c r="B845" s="236" t="s">
        <v>165</v>
      </c>
      <c r="C845" s="237" t="s">
        <v>989</v>
      </c>
    </row>
    <row r="846" spans="1:3" ht="15.75" thickBot="1" x14ac:dyDescent="0.3">
      <c r="A846" s="240">
        <v>710234</v>
      </c>
      <c r="B846" s="236" t="s">
        <v>165</v>
      </c>
      <c r="C846" s="237" t="s">
        <v>990</v>
      </c>
    </row>
    <row r="847" spans="1:3" ht="15.75" thickBot="1" x14ac:dyDescent="0.3">
      <c r="A847" s="240">
        <v>710235</v>
      </c>
      <c r="B847" s="236" t="s">
        <v>165</v>
      </c>
      <c r="C847" s="237" t="s">
        <v>991</v>
      </c>
    </row>
    <row r="848" spans="1:3" ht="15.75" thickBot="1" x14ac:dyDescent="0.3">
      <c r="A848" s="240">
        <v>710236</v>
      </c>
      <c r="B848" s="236" t="s">
        <v>165</v>
      </c>
      <c r="C848" s="237" t="s">
        <v>992</v>
      </c>
    </row>
    <row r="849" spans="1:3" ht="15.75" thickBot="1" x14ac:dyDescent="0.3">
      <c r="A849" s="240">
        <v>710237</v>
      </c>
      <c r="B849" s="236" t="s">
        <v>165</v>
      </c>
      <c r="C849" s="237" t="s">
        <v>993</v>
      </c>
    </row>
    <row r="850" spans="1:3" ht="15.75" thickBot="1" x14ac:dyDescent="0.3">
      <c r="A850" s="240">
        <v>710238</v>
      </c>
      <c r="B850" s="236" t="s">
        <v>165</v>
      </c>
      <c r="C850" s="237" t="s">
        <v>994</v>
      </c>
    </row>
    <row r="851" spans="1:3" ht="15.75" thickBot="1" x14ac:dyDescent="0.3">
      <c r="A851" s="240">
        <v>710239</v>
      </c>
      <c r="B851" s="236" t="s">
        <v>165</v>
      </c>
      <c r="C851" s="237" t="s">
        <v>995</v>
      </c>
    </row>
    <row r="852" spans="1:3" ht="15.75" thickBot="1" x14ac:dyDescent="0.3">
      <c r="A852" s="240">
        <v>710240</v>
      </c>
      <c r="B852" s="236" t="s">
        <v>165</v>
      </c>
      <c r="C852" s="237" t="s">
        <v>996</v>
      </c>
    </row>
    <row r="853" spans="1:3" ht="15.75" thickBot="1" x14ac:dyDescent="0.3">
      <c r="A853" s="240">
        <v>710241</v>
      </c>
      <c r="B853" s="236" t="s">
        <v>165</v>
      </c>
      <c r="C853" s="237" t="s">
        <v>997</v>
      </c>
    </row>
    <row r="854" spans="1:3" ht="15.75" thickBot="1" x14ac:dyDescent="0.3">
      <c r="A854" s="240">
        <v>710242</v>
      </c>
      <c r="B854" s="236" t="s">
        <v>165</v>
      </c>
      <c r="C854" s="237" t="s">
        <v>998</v>
      </c>
    </row>
    <row r="855" spans="1:3" ht="15.75" thickBot="1" x14ac:dyDescent="0.3">
      <c r="A855" s="240">
        <v>710243</v>
      </c>
      <c r="B855" s="236" t="s">
        <v>165</v>
      </c>
      <c r="C855" s="237" t="s">
        <v>999</v>
      </c>
    </row>
    <row r="856" spans="1:3" ht="15.75" thickBot="1" x14ac:dyDescent="0.3">
      <c r="A856" s="240">
        <v>710244</v>
      </c>
      <c r="B856" s="236" t="s">
        <v>165</v>
      </c>
      <c r="C856" s="237" t="s">
        <v>1000</v>
      </c>
    </row>
    <row r="857" spans="1:3" ht="15.75" thickBot="1" x14ac:dyDescent="0.3">
      <c r="A857" s="240">
        <v>710245</v>
      </c>
      <c r="B857" s="236" t="s">
        <v>165</v>
      </c>
      <c r="C857" s="237" t="s">
        <v>1001</v>
      </c>
    </row>
    <row r="858" spans="1:3" ht="15.75" thickBot="1" x14ac:dyDescent="0.3">
      <c r="A858" s="240">
        <v>710246</v>
      </c>
      <c r="B858" s="236" t="s">
        <v>165</v>
      </c>
      <c r="C858" s="237" t="s">
        <v>1002</v>
      </c>
    </row>
    <row r="859" spans="1:3" ht="15.75" thickBot="1" x14ac:dyDescent="0.3">
      <c r="A859" s="240">
        <v>710247</v>
      </c>
      <c r="B859" s="236" t="s">
        <v>165</v>
      </c>
      <c r="C859" s="237" t="s">
        <v>1003</v>
      </c>
    </row>
    <row r="860" spans="1:3" ht="15.75" thickBot="1" x14ac:dyDescent="0.3">
      <c r="A860" s="240">
        <v>710248</v>
      </c>
      <c r="B860" s="236" t="s">
        <v>165</v>
      </c>
      <c r="C860" s="237" t="s">
        <v>1004</v>
      </c>
    </row>
    <row r="861" spans="1:3" ht="15.75" thickBot="1" x14ac:dyDescent="0.3">
      <c r="A861" s="240">
        <v>710249</v>
      </c>
      <c r="B861" s="236" t="s">
        <v>165</v>
      </c>
      <c r="C861" s="237" t="s">
        <v>1005</v>
      </c>
    </row>
    <row r="862" spans="1:3" ht="15.75" thickBot="1" x14ac:dyDescent="0.3">
      <c r="A862" s="240">
        <v>710250</v>
      </c>
      <c r="B862" s="236" t="s">
        <v>279</v>
      </c>
      <c r="C862" s="237" t="s">
        <v>1006</v>
      </c>
    </row>
    <row r="863" spans="1:3" ht="15.75" thickBot="1" x14ac:dyDescent="0.3">
      <c r="A863" s="240">
        <v>710251</v>
      </c>
      <c r="B863" s="236" t="s">
        <v>165</v>
      </c>
      <c r="C863" s="237" t="s">
        <v>1007</v>
      </c>
    </row>
    <row r="864" spans="1:3" ht="15.75" thickBot="1" x14ac:dyDescent="0.3">
      <c r="A864" s="240">
        <v>710252</v>
      </c>
      <c r="B864" s="236" t="s">
        <v>165</v>
      </c>
      <c r="C864" s="237" t="s">
        <v>1008</v>
      </c>
    </row>
    <row r="865" spans="1:3" ht="15.75" thickBot="1" x14ac:dyDescent="0.3">
      <c r="A865" s="240">
        <v>710253</v>
      </c>
      <c r="B865" s="236" t="s">
        <v>165</v>
      </c>
      <c r="C865" s="237" t="s">
        <v>1009</v>
      </c>
    </row>
    <row r="866" spans="1:3" ht="15.75" thickBot="1" x14ac:dyDescent="0.3">
      <c r="A866" s="240">
        <v>710254</v>
      </c>
      <c r="B866" s="236" t="s">
        <v>165</v>
      </c>
      <c r="C866" s="237" t="s">
        <v>1010</v>
      </c>
    </row>
    <row r="867" spans="1:3" ht="15.75" thickBot="1" x14ac:dyDescent="0.3">
      <c r="A867" s="240">
        <v>710255</v>
      </c>
      <c r="B867" s="236" t="s">
        <v>165</v>
      </c>
      <c r="C867" s="237" t="s">
        <v>1011</v>
      </c>
    </row>
    <row r="868" spans="1:3" ht="15.75" thickBot="1" x14ac:dyDescent="0.3">
      <c r="A868" s="240">
        <v>710256</v>
      </c>
      <c r="B868" s="236" t="s">
        <v>165</v>
      </c>
      <c r="C868" s="237" t="s">
        <v>1011</v>
      </c>
    </row>
    <row r="869" spans="1:3" ht="15.75" thickBot="1" x14ac:dyDescent="0.3">
      <c r="A869" s="240">
        <v>710257</v>
      </c>
      <c r="B869" s="236" t="s">
        <v>165</v>
      </c>
      <c r="C869" s="237" t="s">
        <v>1012</v>
      </c>
    </row>
    <row r="870" spans="1:3" ht="15.75" thickBot="1" x14ac:dyDescent="0.3">
      <c r="A870" s="240">
        <v>710258</v>
      </c>
      <c r="B870" s="236" t="s">
        <v>165</v>
      </c>
      <c r="C870" s="237" t="s">
        <v>1013</v>
      </c>
    </row>
    <row r="871" spans="1:3" ht="15.75" thickBot="1" x14ac:dyDescent="0.3">
      <c r="A871" s="240">
        <v>710259</v>
      </c>
      <c r="B871" s="236" t="s">
        <v>165</v>
      </c>
      <c r="C871" s="237" t="s">
        <v>1014</v>
      </c>
    </row>
    <row r="872" spans="1:3" ht="15.75" thickBot="1" x14ac:dyDescent="0.3">
      <c r="A872" s="240">
        <v>710260</v>
      </c>
      <c r="B872" s="236" t="s">
        <v>165</v>
      </c>
      <c r="C872" s="237" t="s">
        <v>1015</v>
      </c>
    </row>
    <row r="873" spans="1:3" ht="15.75" thickBot="1" x14ac:dyDescent="0.3">
      <c r="A873" s="240">
        <v>710261</v>
      </c>
      <c r="B873" s="236" t="s">
        <v>165</v>
      </c>
      <c r="C873" s="237" t="s">
        <v>1016</v>
      </c>
    </row>
    <row r="874" spans="1:3" ht="15.75" thickBot="1" x14ac:dyDescent="0.3">
      <c r="A874" s="240">
        <v>710262</v>
      </c>
      <c r="B874" s="236" t="s">
        <v>165</v>
      </c>
      <c r="C874" s="237" t="s">
        <v>1017</v>
      </c>
    </row>
    <row r="875" spans="1:3" ht="15.75" thickBot="1" x14ac:dyDescent="0.3">
      <c r="A875" s="240">
        <v>710263</v>
      </c>
      <c r="B875" s="236" t="s">
        <v>165</v>
      </c>
      <c r="C875" s="237" t="s">
        <v>1018</v>
      </c>
    </row>
    <row r="876" spans="1:3" ht="15.75" thickBot="1" x14ac:dyDescent="0.3">
      <c r="A876" s="240">
        <v>710264</v>
      </c>
      <c r="B876" s="236" t="s">
        <v>165</v>
      </c>
      <c r="C876" s="237" t="s">
        <v>1019</v>
      </c>
    </row>
    <row r="877" spans="1:3" ht="15.75" thickBot="1" x14ac:dyDescent="0.3">
      <c r="A877" s="240">
        <v>710265</v>
      </c>
      <c r="B877" s="236" t="s">
        <v>165</v>
      </c>
      <c r="C877" s="237" t="s">
        <v>1020</v>
      </c>
    </row>
    <row r="878" spans="1:3" ht="15.75" thickBot="1" x14ac:dyDescent="0.3">
      <c r="A878" s="240">
        <v>710266</v>
      </c>
      <c r="B878" s="236" t="s">
        <v>165</v>
      </c>
      <c r="C878" s="237" t="s">
        <v>1021</v>
      </c>
    </row>
    <row r="879" spans="1:3" ht="15.75" thickBot="1" x14ac:dyDescent="0.3">
      <c r="A879" s="240">
        <v>710267</v>
      </c>
      <c r="B879" s="236" t="s">
        <v>165</v>
      </c>
      <c r="C879" s="237" t="s">
        <v>1022</v>
      </c>
    </row>
    <row r="880" spans="1:3" ht="15.75" thickBot="1" x14ac:dyDescent="0.3">
      <c r="A880" s="240">
        <v>710268</v>
      </c>
      <c r="B880" s="236" t="s">
        <v>1023</v>
      </c>
      <c r="C880" s="237" t="s">
        <v>1024</v>
      </c>
    </row>
    <row r="881" spans="1:3" ht="15.75" thickBot="1" x14ac:dyDescent="0.3">
      <c r="A881" s="240">
        <v>710269</v>
      </c>
      <c r="B881" s="236" t="s">
        <v>165</v>
      </c>
      <c r="C881" s="237" t="s">
        <v>1025</v>
      </c>
    </row>
    <row r="882" spans="1:3" ht="15.75" thickBot="1" x14ac:dyDescent="0.3">
      <c r="A882" s="240">
        <v>710270</v>
      </c>
      <c r="B882" s="236" t="s">
        <v>165</v>
      </c>
      <c r="C882" s="237" t="s">
        <v>1026</v>
      </c>
    </row>
    <row r="883" spans="1:3" ht="15.75" thickBot="1" x14ac:dyDescent="0.3">
      <c r="A883" s="240">
        <v>710271</v>
      </c>
      <c r="B883" s="236" t="s">
        <v>165</v>
      </c>
      <c r="C883" s="237" t="s">
        <v>1027</v>
      </c>
    </row>
    <row r="884" spans="1:3" ht="15.75" thickBot="1" x14ac:dyDescent="0.3">
      <c r="A884" s="240">
        <v>710272</v>
      </c>
      <c r="B884" s="236" t="s">
        <v>165</v>
      </c>
      <c r="C884" s="237" t="s">
        <v>1028</v>
      </c>
    </row>
    <row r="885" spans="1:3" ht="15.75" thickBot="1" x14ac:dyDescent="0.3">
      <c r="A885" s="240">
        <v>710273</v>
      </c>
      <c r="B885" s="236" t="s">
        <v>165</v>
      </c>
      <c r="C885" s="237" t="s">
        <v>1029</v>
      </c>
    </row>
    <row r="886" spans="1:3" ht="15.75" thickBot="1" x14ac:dyDescent="0.3">
      <c r="A886" s="240">
        <v>710274</v>
      </c>
      <c r="B886" s="236" t="s">
        <v>165</v>
      </c>
      <c r="C886" s="237" t="s">
        <v>1030</v>
      </c>
    </row>
    <row r="887" spans="1:3" ht="15.75" thickBot="1" x14ac:dyDescent="0.3">
      <c r="A887" s="240">
        <v>710275</v>
      </c>
      <c r="B887" s="236" t="s">
        <v>165</v>
      </c>
      <c r="C887" s="237" t="s">
        <v>1031</v>
      </c>
    </row>
    <row r="888" spans="1:3" ht="15.75" thickBot="1" x14ac:dyDescent="0.3">
      <c r="A888" s="240">
        <v>710276</v>
      </c>
      <c r="B888" s="236" t="s">
        <v>165</v>
      </c>
      <c r="C888" s="237" t="s">
        <v>1032</v>
      </c>
    </row>
    <row r="889" spans="1:3" ht="15.75" thickBot="1" x14ac:dyDescent="0.3">
      <c r="A889" s="240">
        <v>710350</v>
      </c>
      <c r="B889" s="236" t="s">
        <v>279</v>
      </c>
      <c r="C889" s="237" t="s">
        <v>1033</v>
      </c>
    </row>
    <row r="890" spans="1:3" ht="15.75" thickBot="1" x14ac:dyDescent="0.3">
      <c r="A890" s="240">
        <v>710351</v>
      </c>
      <c r="B890" s="236" t="s">
        <v>279</v>
      </c>
      <c r="C890" s="237" t="s">
        <v>1034</v>
      </c>
    </row>
    <row r="891" spans="1:3" ht="15.75" thickBot="1" x14ac:dyDescent="0.3">
      <c r="A891" s="240">
        <v>710352</v>
      </c>
      <c r="B891" s="236" t="s">
        <v>279</v>
      </c>
      <c r="C891" s="237" t="s">
        <v>1035</v>
      </c>
    </row>
    <row r="892" spans="1:3" ht="15.75" thickBot="1" x14ac:dyDescent="0.3">
      <c r="A892" s="240">
        <v>710353</v>
      </c>
      <c r="B892" s="236" t="s">
        <v>279</v>
      </c>
      <c r="C892" s="237" t="s">
        <v>1036</v>
      </c>
    </row>
    <row r="893" spans="1:3" ht="15.75" thickBot="1" x14ac:dyDescent="0.3">
      <c r="A893" s="240">
        <v>710354</v>
      </c>
      <c r="B893" s="236" t="s">
        <v>279</v>
      </c>
      <c r="C893" s="237" t="s">
        <v>1037</v>
      </c>
    </row>
    <row r="894" spans="1:3" ht="15.75" thickBot="1" x14ac:dyDescent="0.3">
      <c r="A894" s="240">
        <v>710355</v>
      </c>
      <c r="B894" s="236" t="s">
        <v>279</v>
      </c>
      <c r="C894" s="237" t="s">
        <v>1038</v>
      </c>
    </row>
    <row r="895" spans="1:3" ht="15.75" thickBot="1" x14ac:dyDescent="0.3">
      <c r="A895" s="240">
        <v>710356</v>
      </c>
      <c r="B895" s="236" t="s">
        <v>279</v>
      </c>
      <c r="C895" s="237" t="s">
        <v>1039</v>
      </c>
    </row>
    <row r="896" spans="1:3" ht="15.75" thickBot="1" x14ac:dyDescent="0.3">
      <c r="A896" s="240">
        <v>710357</v>
      </c>
      <c r="B896" s="236" t="s">
        <v>279</v>
      </c>
      <c r="C896" s="237" t="s">
        <v>1040</v>
      </c>
    </row>
    <row r="897" spans="1:3" ht="15.75" thickBot="1" x14ac:dyDescent="0.3">
      <c r="A897" s="240">
        <v>710358</v>
      </c>
      <c r="B897" s="236" t="s">
        <v>279</v>
      </c>
      <c r="C897" s="237" t="s">
        <v>1041</v>
      </c>
    </row>
    <row r="898" spans="1:3" ht="15.75" thickBot="1" x14ac:dyDescent="0.3">
      <c r="A898" s="240">
        <v>710359</v>
      </c>
      <c r="B898" s="236" t="s">
        <v>279</v>
      </c>
      <c r="C898" s="237" t="s">
        <v>1042</v>
      </c>
    </row>
    <row r="899" spans="1:3" ht="15.75" thickBot="1" x14ac:dyDescent="0.3">
      <c r="A899" s="240">
        <v>710360</v>
      </c>
      <c r="B899" s="236" t="s">
        <v>165</v>
      </c>
      <c r="C899" s="237" t="s">
        <v>1043</v>
      </c>
    </row>
    <row r="900" spans="1:3" ht="15.75" thickBot="1" x14ac:dyDescent="0.3">
      <c r="A900" s="240">
        <v>710361</v>
      </c>
      <c r="B900" s="236" t="s">
        <v>279</v>
      </c>
      <c r="C900" s="237" t="s">
        <v>1044</v>
      </c>
    </row>
    <row r="901" spans="1:3" ht="15.75" thickBot="1" x14ac:dyDescent="0.3">
      <c r="A901" s="240">
        <v>710362</v>
      </c>
      <c r="B901" s="236" t="s">
        <v>279</v>
      </c>
      <c r="C901" s="237" t="s">
        <v>1045</v>
      </c>
    </row>
    <row r="902" spans="1:3" ht="15.75" thickBot="1" x14ac:dyDescent="0.3">
      <c r="A902" s="240">
        <v>710363</v>
      </c>
      <c r="B902" s="236" t="s">
        <v>279</v>
      </c>
      <c r="C902" s="237" t="s">
        <v>1046</v>
      </c>
    </row>
    <row r="903" spans="1:3" ht="15.75" thickBot="1" x14ac:dyDescent="0.3">
      <c r="A903" s="240">
        <v>710364</v>
      </c>
      <c r="B903" s="236" t="s">
        <v>279</v>
      </c>
      <c r="C903" s="237" t="s">
        <v>1047</v>
      </c>
    </row>
    <row r="904" spans="1:3" ht="15.75" thickBot="1" x14ac:dyDescent="0.3">
      <c r="A904" s="240">
        <v>710365</v>
      </c>
      <c r="B904" s="236" t="s">
        <v>279</v>
      </c>
      <c r="C904" s="237" t="s">
        <v>1048</v>
      </c>
    </row>
    <row r="905" spans="1:3" ht="15.75" thickBot="1" x14ac:dyDescent="0.3">
      <c r="A905" s="240">
        <v>710366</v>
      </c>
      <c r="B905" s="236" t="s">
        <v>279</v>
      </c>
      <c r="C905" s="237" t="s">
        <v>1049</v>
      </c>
    </row>
    <row r="906" spans="1:3" ht="15.75" thickBot="1" x14ac:dyDescent="0.3">
      <c r="A906" s="240">
        <v>710367</v>
      </c>
      <c r="B906" s="236" t="s">
        <v>279</v>
      </c>
      <c r="C906" s="237" t="s">
        <v>1050</v>
      </c>
    </row>
    <row r="907" spans="1:3" ht="15.75" thickBot="1" x14ac:dyDescent="0.3">
      <c r="A907" s="240">
        <v>710368</v>
      </c>
      <c r="B907" s="236" t="s">
        <v>279</v>
      </c>
      <c r="C907" s="237" t="s">
        <v>1051</v>
      </c>
    </row>
    <row r="908" spans="1:3" ht="15.75" thickBot="1" x14ac:dyDescent="0.3">
      <c r="A908" s="240">
        <v>710369</v>
      </c>
      <c r="B908" s="236" t="s">
        <v>279</v>
      </c>
      <c r="C908" s="237" t="s">
        <v>1052</v>
      </c>
    </row>
    <row r="909" spans="1:3" ht="15.75" thickBot="1" x14ac:dyDescent="0.3">
      <c r="A909" s="240">
        <v>710370</v>
      </c>
      <c r="B909" s="236" t="s">
        <v>279</v>
      </c>
      <c r="C909" s="237" t="s">
        <v>1053</v>
      </c>
    </row>
    <row r="910" spans="1:3" ht="15.75" thickBot="1" x14ac:dyDescent="0.3">
      <c r="A910" s="240">
        <v>710371</v>
      </c>
      <c r="B910" s="236" t="s">
        <v>279</v>
      </c>
      <c r="C910" s="237" t="s">
        <v>1054</v>
      </c>
    </row>
    <row r="911" spans="1:3" ht="15.75" thickBot="1" x14ac:dyDescent="0.3">
      <c r="A911" s="240">
        <v>710372</v>
      </c>
      <c r="B911" s="236" t="s">
        <v>279</v>
      </c>
      <c r="C911" s="237" t="s">
        <v>1055</v>
      </c>
    </row>
    <row r="912" spans="1:3" ht="15.75" thickBot="1" x14ac:dyDescent="0.3">
      <c r="A912" s="240">
        <v>710373</v>
      </c>
      <c r="B912" s="236" t="s">
        <v>279</v>
      </c>
      <c r="C912" s="237" t="s">
        <v>1056</v>
      </c>
    </row>
    <row r="913" spans="1:3" ht="15.75" thickBot="1" x14ac:dyDescent="0.3">
      <c r="A913" s="240">
        <v>710374</v>
      </c>
      <c r="B913" s="236" t="s">
        <v>279</v>
      </c>
      <c r="C913" s="237" t="s">
        <v>1057</v>
      </c>
    </row>
    <row r="914" spans="1:3" ht="15.75" thickBot="1" x14ac:dyDescent="0.3">
      <c r="A914" s="240">
        <v>710376</v>
      </c>
      <c r="B914" s="236" t="s">
        <v>279</v>
      </c>
      <c r="C914" s="237" t="s">
        <v>1058</v>
      </c>
    </row>
    <row r="915" spans="1:3" ht="15.75" thickBot="1" x14ac:dyDescent="0.3">
      <c r="A915" s="240">
        <v>710377</v>
      </c>
      <c r="B915" s="236" t="s">
        <v>279</v>
      </c>
      <c r="C915" s="237" t="s">
        <v>1059</v>
      </c>
    </row>
    <row r="916" spans="1:3" ht="15.75" thickBot="1" x14ac:dyDescent="0.3">
      <c r="A916" s="240">
        <v>710378</v>
      </c>
      <c r="B916" s="236" t="s">
        <v>279</v>
      </c>
      <c r="C916" s="237" t="s">
        <v>1060</v>
      </c>
    </row>
    <row r="917" spans="1:3" ht="15.75" thickBot="1" x14ac:dyDescent="0.3">
      <c r="A917" s="240">
        <v>710379</v>
      </c>
      <c r="B917" s="236" t="s">
        <v>279</v>
      </c>
      <c r="C917" s="237" t="s">
        <v>1061</v>
      </c>
    </row>
    <row r="918" spans="1:3" ht="15.75" thickBot="1" x14ac:dyDescent="0.3">
      <c r="A918" s="240">
        <v>710380</v>
      </c>
      <c r="B918" s="236" t="s">
        <v>279</v>
      </c>
      <c r="C918" s="237" t="s">
        <v>1062</v>
      </c>
    </row>
    <row r="919" spans="1:3" ht="15.75" thickBot="1" x14ac:dyDescent="0.3">
      <c r="A919" s="240">
        <v>710381</v>
      </c>
      <c r="B919" s="236" t="s">
        <v>279</v>
      </c>
      <c r="C919" s="237" t="s">
        <v>1063</v>
      </c>
    </row>
    <row r="920" spans="1:3" ht="15.75" thickBot="1" x14ac:dyDescent="0.3">
      <c r="A920" s="240">
        <v>710382</v>
      </c>
      <c r="B920" s="236" t="s">
        <v>279</v>
      </c>
      <c r="C920" s="237" t="s">
        <v>1064</v>
      </c>
    </row>
    <row r="921" spans="1:3" ht="15.75" thickBot="1" x14ac:dyDescent="0.3">
      <c r="A921" s="240">
        <v>710383</v>
      </c>
      <c r="B921" s="236" t="s">
        <v>279</v>
      </c>
      <c r="C921" s="237" t="s">
        <v>1065</v>
      </c>
    </row>
    <row r="922" spans="1:3" ht="15.75" thickBot="1" x14ac:dyDescent="0.3">
      <c r="A922" s="240">
        <v>710384</v>
      </c>
      <c r="B922" s="236" t="s">
        <v>279</v>
      </c>
      <c r="C922" s="237" t="s">
        <v>1066</v>
      </c>
    </row>
    <row r="923" spans="1:3" ht="15.75" thickBot="1" x14ac:dyDescent="0.3">
      <c r="A923" s="240">
        <v>710385</v>
      </c>
      <c r="B923" s="236" t="s">
        <v>279</v>
      </c>
      <c r="C923" s="237" t="s">
        <v>1067</v>
      </c>
    </row>
    <row r="924" spans="1:3" ht="15.75" thickBot="1" x14ac:dyDescent="0.3">
      <c r="A924" s="240">
        <v>710386</v>
      </c>
      <c r="B924" s="236" t="s">
        <v>279</v>
      </c>
      <c r="C924" s="237" t="s">
        <v>1068</v>
      </c>
    </row>
    <row r="925" spans="1:3" ht="15.75" thickBot="1" x14ac:dyDescent="0.3">
      <c r="A925" s="240">
        <v>710387</v>
      </c>
      <c r="B925" s="236" t="s">
        <v>279</v>
      </c>
      <c r="C925" s="237" t="s">
        <v>1069</v>
      </c>
    </row>
    <row r="926" spans="1:3" ht="15.75" thickBot="1" x14ac:dyDescent="0.3">
      <c r="A926" s="240">
        <v>710388</v>
      </c>
      <c r="B926" s="236" t="s">
        <v>380</v>
      </c>
      <c r="C926" s="237" t="s">
        <v>1070</v>
      </c>
    </row>
    <row r="927" spans="1:3" ht="15.75" thickBot="1" x14ac:dyDescent="0.3">
      <c r="A927" s="240">
        <v>710389</v>
      </c>
      <c r="B927" s="236" t="s">
        <v>279</v>
      </c>
      <c r="C927" s="237" t="s">
        <v>1071</v>
      </c>
    </row>
    <row r="928" spans="1:3" ht="15.75" thickBot="1" x14ac:dyDescent="0.3">
      <c r="A928" s="240">
        <v>710390</v>
      </c>
      <c r="B928" s="236" t="s">
        <v>279</v>
      </c>
      <c r="C928" s="237" t="s">
        <v>1072</v>
      </c>
    </row>
    <row r="929" spans="1:3" ht="15.75" thickBot="1" x14ac:dyDescent="0.3">
      <c r="A929" s="240">
        <v>710391</v>
      </c>
      <c r="B929" s="236" t="s">
        <v>165</v>
      </c>
      <c r="C929" s="237" t="s">
        <v>1073</v>
      </c>
    </row>
    <row r="930" spans="1:3" ht="15.75" thickBot="1" x14ac:dyDescent="0.3">
      <c r="A930" s="240">
        <v>710392</v>
      </c>
      <c r="B930" s="236" t="s">
        <v>279</v>
      </c>
      <c r="C930" s="237" t="s">
        <v>1074</v>
      </c>
    </row>
    <row r="931" spans="1:3" ht="15.75" thickBot="1" x14ac:dyDescent="0.3">
      <c r="A931" s="240">
        <v>710393</v>
      </c>
      <c r="B931" s="236" t="s">
        <v>279</v>
      </c>
      <c r="C931" s="237" t="s">
        <v>1075</v>
      </c>
    </row>
    <row r="932" spans="1:3" ht="15.75" thickBot="1" x14ac:dyDescent="0.3">
      <c r="A932" s="240">
        <v>710394</v>
      </c>
      <c r="B932" s="236" t="s">
        <v>279</v>
      </c>
      <c r="C932" s="237" t="s">
        <v>1076</v>
      </c>
    </row>
    <row r="933" spans="1:3" ht="15.75" thickBot="1" x14ac:dyDescent="0.3">
      <c r="A933" s="240">
        <v>710395</v>
      </c>
      <c r="B933" s="236" t="s">
        <v>279</v>
      </c>
      <c r="C933" s="237" t="s">
        <v>1077</v>
      </c>
    </row>
    <row r="934" spans="1:3" ht="15.75" thickBot="1" x14ac:dyDescent="0.3">
      <c r="A934" s="240">
        <v>710396</v>
      </c>
      <c r="B934" s="236" t="s">
        <v>279</v>
      </c>
      <c r="C934" s="237" t="s">
        <v>1078</v>
      </c>
    </row>
    <row r="935" spans="1:3" ht="15.75" thickBot="1" x14ac:dyDescent="0.3">
      <c r="A935" s="240">
        <v>710397</v>
      </c>
      <c r="B935" s="236" t="s">
        <v>279</v>
      </c>
      <c r="C935" s="237" t="s">
        <v>1079</v>
      </c>
    </row>
    <row r="936" spans="1:3" ht="15.75" thickBot="1" x14ac:dyDescent="0.3">
      <c r="A936" s="240">
        <v>710398</v>
      </c>
      <c r="B936" s="236" t="s">
        <v>279</v>
      </c>
      <c r="C936" s="237" t="s">
        <v>1080</v>
      </c>
    </row>
    <row r="937" spans="1:3" ht="15.75" thickBot="1" x14ac:dyDescent="0.3">
      <c r="A937" s="240">
        <v>710399</v>
      </c>
      <c r="B937" s="236" t="s">
        <v>279</v>
      </c>
      <c r="C937" s="237" t="s">
        <v>1081</v>
      </c>
    </row>
    <row r="938" spans="1:3" ht="15.75" thickBot="1" x14ac:dyDescent="0.3">
      <c r="A938" s="240">
        <v>710400</v>
      </c>
      <c r="B938" s="236" t="s">
        <v>279</v>
      </c>
      <c r="C938" s="237" t="s">
        <v>1082</v>
      </c>
    </row>
    <row r="939" spans="1:3" ht="15.75" thickBot="1" x14ac:dyDescent="0.3">
      <c r="A939" s="240">
        <v>710401</v>
      </c>
      <c r="B939" s="236" t="s">
        <v>279</v>
      </c>
      <c r="C939" s="237" t="s">
        <v>1083</v>
      </c>
    </row>
    <row r="940" spans="1:3" ht="15.75" thickBot="1" x14ac:dyDescent="0.3">
      <c r="A940" s="240">
        <v>710405</v>
      </c>
      <c r="B940" s="236" t="s">
        <v>279</v>
      </c>
      <c r="C940" s="237" t="s">
        <v>1084</v>
      </c>
    </row>
    <row r="941" spans="1:3" ht="15.75" thickBot="1" x14ac:dyDescent="0.3">
      <c r="A941" s="240">
        <v>710406</v>
      </c>
      <c r="B941" s="236" t="s">
        <v>279</v>
      </c>
      <c r="C941" s="237" t="s">
        <v>1085</v>
      </c>
    </row>
    <row r="942" spans="1:3" ht="15.75" thickBot="1" x14ac:dyDescent="0.3">
      <c r="A942" s="240">
        <v>710407</v>
      </c>
      <c r="B942" s="236" t="s">
        <v>279</v>
      </c>
      <c r="C942" s="237" t="s">
        <v>1086</v>
      </c>
    </row>
    <row r="943" spans="1:3" ht="15.75" thickBot="1" x14ac:dyDescent="0.3">
      <c r="A943" s="240">
        <v>710408</v>
      </c>
      <c r="B943" s="236" t="s">
        <v>279</v>
      </c>
      <c r="C943" s="237" t="s">
        <v>1087</v>
      </c>
    </row>
    <row r="944" spans="1:3" ht="15.75" thickBot="1" x14ac:dyDescent="0.3">
      <c r="A944" s="240">
        <v>710409</v>
      </c>
      <c r="B944" s="236" t="s">
        <v>279</v>
      </c>
      <c r="C944" s="237" t="s">
        <v>1088</v>
      </c>
    </row>
    <row r="945" spans="1:3" ht="15.75" thickBot="1" x14ac:dyDescent="0.3">
      <c r="A945" s="240">
        <v>710410</v>
      </c>
      <c r="B945" s="236" t="s">
        <v>165</v>
      </c>
      <c r="C945" s="237" t="s">
        <v>1089</v>
      </c>
    </row>
    <row r="946" spans="1:3" ht="15.75" thickBot="1" x14ac:dyDescent="0.3">
      <c r="A946" s="240">
        <v>710411</v>
      </c>
      <c r="B946" s="236" t="s">
        <v>165</v>
      </c>
      <c r="C946" s="237" t="s">
        <v>1090</v>
      </c>
    </row>
    <row r="947" spans="1:3" ht="15.75" thickBot="1" x14ac:dyDescent="0.3">
      <c r="A947" s="240">
        <v>710412</v>
      </c>
      <c r="B947" s="236" t="s">
        <v>165</v>
      </c>
      <c r="C947" s="237" t="s">
        <v>1091</v>
      </c>
    </row>
    <row r="948" spans="1:3" ht="15.75" thickBot="1" x14ac:dyDescent="0.3">
      <c r="A948" s="240">
        <v>710413</v>
      </c>
      <c r="B948" s="236" t="s">
        <v>165</v>
      </c>
      <c r="C948" s="237" t="s">
        <v>1092</v>
      </c>
    </row>
    <row r="949" spans="1:3" ht="15.75" thickBot="1" x14ac:dyDescent="0.3">
      <c r="A949" s="240">
        <v>710414</v>
      </c>
      <c r="B949" s="236" t="s">
        <v>165</v>
      </c>
      <c r="C949" s="237" t="s">
        <v>1093</v>
      </c>
    </row>
    <row r="950" spans="1:3" ht="15.75" thickBot="1" x14ac:dyDescent="0.3">
      <c r="A950" s="240">
        <v>710415</v>
      </c>
      <c r="B950" s="236" t="s">
        <v>165</v>
      </c>
      <c r="C950" s="237" t="s">
        <v>1094</v>
      </c>
    </row>
    <row r="951" spans="1:3" ht="15.75" thickBot="1" x14ac:dyDescent="0.3">
      <c r="A951" s="240">
        <v>710416</v>
      </c>
      <c r="B951" s="236" t="s">
        <v>165</v>
      </c>
      <c r="C951" s="237" t="s">
        <v>1095</v>
      </c>
    </row>
    <row r="952" spans="1:3" ht="15.75" thickBot="1" x14ac:dyDescent="0.3">
      <c r="A952" s="240">
        <v>710417</v>
      </c>
      <c r="B952" s="236" t="s">
        <v>165</v>
      </c>
      <c r="C952" s="237" t="s">
        <v>1096</v>
      </c>
    </row>
    <row r="953" spans="1:3" ht="15.75" thickBot="1" x14ac:dyDescent="0.3">
      <c r="A953" s="240">
        <v>710418</v>
      </c>
      <c r="B953" s="236" t="s">
        <v>165</v>
      </c>
      <c r="C953" s="237" t="s">
        <v>1097</v>
      </c>
    </row>
    <row r="954" spans="1:3" ht="15.75" thickBot="1" x14ac:dyDescent="0.3">
      <c r="A954" s="240">
        <v>710419</v>
      </c>
      <c r="B954" s="236" t="s">
        <v>165</v>
      </c>
      <c r="C954" s="237" t="s">
        <v>1098</v>
      </c>
    </row>
    <row r="955" spans="1:3" ht="15.75" thickBot="1" x14ac:dyDescent="0.3">
      <c r="A955" s="240">
        <v>710420</v>
      </c>
      <c r="B955" s="236" t="s">
        <v>165</v>
      </c>
      <c r="C955" s="237" t="s">
        <v>1099</v>
      </c>
    </row>
    <row r="956" spans="1:3" ht="15.75" thickBot="1" x14ac:dyDescent="0.3">
      <c r="A956" s="240">
        <v>710421</v>
      </c>
      <c r="B956" s="236" t="s">
        <v>165</v>
      </c>
      <c r="C956" s="237" t="s">
        <v>1043</v>
      </c>
    </row>
    <row r="957" spans="1:3" ht="15.75" thickBot="1" x14ac:dyDescent="0.3">
      <c r="A957" s="240">
        <v>710422</v>
      </c>
      <c r="B957" s="236" t="s">
        <v>279</v>
      </c>
      <c r="C957" s="237" t="s">
        <v>1100</v>
      </c>
    </row>
    <row r="958" spans="1:3" ht="15.75" thickBot="1" x14ac:dyDescent="0.3">
      <c r="A958" s="240">
        <v>710423</v>
      </c>
      <c r="B958" s="236" t="s">
        <v>279</v>
      </c>
      <c r="C958" s="237" t="s">
        <v>1101</v>
      </c>
    </row>
    <row r="959" spans="1:3" ht="15.75" thickBot="1" x14ac:dyDescent="0.3">
      <c r="A959" s="240">
        <v>710424</v>
      </c>
      <c r="B959" s="236" t="s">
        <v>279</v>
      </c>
      <c r="C959" s="237" t="s">
        <v>1102</v>
      </c>
    </row>
    <row r="960" spans="1:3" ht="15.75" thickBot="1" x14ac:dyDescent="0.3">
      <c r="A960" s="240">
        <v>710425</v>
      </c>
      <c r="B960" s="236" t="s">
        <v>165</v>
      </c>
      <c r="C960" s="237" t="s">
        <v>1103</v>
      </c>
    </row>
    <row r="961" spans="1:3" ht="15.75" thickBot="1" x14ac:dyDescent="0.3">
      <c r="A961" s="240">
        <v>710426</v>
      </c>
      <c r="B961" s="236" t="s">
        <v>279</v>
      </c>
      <c r="C961" s="237" t="s">
        <v>1104</v>
      </c>
    </row>
    <row r="962" spans="1:3" ht="15.75" thickBot="1" x14ac:dyDescent="0.3">
      <c r="A962" s="240">
        <v>710427</v>
      </c>
      <c r="B962" s="236" t="s">
        <v>279</v>
      </c>
      <c r="C962" s="237" t="s">
        <v>1105</v>
      </c>
    </row>
    <row r="963" spans="1:3" ht="15.75" thickBot="1" x14ac:dyDescent="0.3">
      <c r="A963" s="240">
        <v>710428</v>
      </c>
      <c r="B963" s="236" t="s">
        <v>279</v>
      </c>
      <c r="C963" s="237" t="s">
        <v>1106</v>
      </c>
    </row>
    <row r="964" spans="1:3" ht="15.75" thickBot="1" x14ac:dyDescent="0.3">
      <c r="A964" s="240">
        <v>710429</v>
      </c>
      <c r="B964" s="236" t="s">
        <v>279</v>
      </c>
      <c r="C964" s="237" t="s">
        <v>1107</v>
      </c>
    </row>
    <row r="965" spans="1:3" ht="15.75" thickBot="1" x14ac:dyDescent="0.3">
      <c r="A965" s="240">
        <v>710430</v>
      </c>
      <c r="B965" s="236" t="s">
        <v>279</v>
      </c>
      <c r="C965" s="237" t="s">
        <v>1108</v>
      </c>
    </row>
    <row r="966" spans="1:3" ht="15.75" thickBot="1" x14ac:dyDescent="0.3">
      <c r="A966" s="240">
        <v>710431</v>
      </c>
      <c r="B966" s="236" t="s">
        <v>279</v>
      </c>
      <c r="C966" s="237" t="s">
        <v>1109</v>
      </c>
    </row>
    <row r="967" spans="1:3" ht="15.75" thickBot="1" x14ac:dyDescent="0.3">
      <c r="A967" s="240">
        <v>710435</v>
      </c>
      <c r="B967" s="236" t="s">
        <v>165</v>
      </c>
      <c r="C967" s="237" t="s">
        <v>1110</v>
      </c>
    </row>
    <row r="968" spans="1:3" ht="15.75" thickBot="1" x14ac:dyDescent="0.3">
      <c r="A968" s="240">
        <v>710436</v>
      </c>
      <c r="B968" s="236" t="s">
        <v>165</v>
      </c>
      <c r="C968" s="237" t="s">
        <v>1111</v>
      </c>
    </row>
    <row r="969" spans="1:3" ht="15.75" thickBot="1" x14ac:dyDescent="0.3">
      <c r="A969" s="240">
        <v>710437</v>
      </c>
      <c r="B969" s="236" t="s">
        <v>165</v>
      </c>
      <c r="C969" s="237" t="s">
        <v>1112</v>
      </c>
    </row>
    <row r="970" spans="1:3" ht="15.75" thickBot="1" x14ac:dyDescent="0.3">
      <c r="A970" s="240">
        <v>710438</v>
      </c>
      <c r="B970" s="236" t="s">
        <v>165</v>
      </c>
      <c r="C970" s="237" t="s">
        <v>1113</v>
      </c>
    </row>
    <row r="971" spans="1:3" ht="15.75" thickBot="1" x14ac:dyDescent="0.3">
      <c r="A971" s="240">
        <v>710439</v>
      </c>
      <c r="B971" s="236" t="s">
        <v>165</v>
      </c>
      <c r="C971" s="237" t="s">
        <v>1114</v>
      </c>
    </row>
    <row r="972" spans="1:3" ht="15.75" thickBot="1" x14ac:dyDescent="0.3">
      <c r="A972" s="240">
        <v>710440</v>
      </c>
      <c r="B972" s="236" t="s">
        <v>165</v>
      </c>
      <c r="C972" s="237" t="s">
        <v>1115</v>
      </c>
    </row>
    <row r="973" spans="1:3" ht="15.75" thickBot="1" x14ac:dyDescent="0.3">
      <c r="A973" s="240">
        <v>710441</v>
      </c>
      <c r="B973" s="236" t="s">
        <v>165</v>
      </c>
      <c r="C973" s="237" t="s">
        <v>1116</v>
      </c>
    </row>
    <row r="974" spans="1:3" ht="15.75" thickBot="1" x14ac:dyDescent="0.3">
      <c r="A974" s="240">
        <v>710442</v>
      </c>
      <c r="B974" s="236" t="s">
        <v>165</v>
      </c>
      <c r="C974" s="237" t="s">
        <v>1117</v>
      </c>
    </row>
    <row r="975" spans="1:3" ht="15.75" thickBot="1" x14ac:dyDescent="0.3">
      <c r="A975" s="240">
        <v>710443</v>
      </c>
      <c r="B975" s="236" t="s">
        <v>165</v>
      </c>
      <c r="C975" s="237" t="s">
        <v>1118</v>
      </c>
    </row>
    <row r="976" spans="1:3" ht="15.75" thickBot="1" x14ac:dyDescent="0.3">
      <c r="A976" s="240">
        <v>710444</v>
      </c>
      <c r="B976" s="236" t="s">
        <v>165</v>
      </c>
      <c r="C976" s="237" t="s">
        <v>1119</v>
      </c>
    </row>
    <row r="977" spans="1:3" ht="15.75" thickBot="1" x14ac:dyDescent="0.3">
      <c r="A977" s="240">
        <v>710445</v>
      </c>
      <c r="B977" s="236" t="s">
        <v>165</v>
      </c>
      <c r="C977" s="237" t="s">
        <v>1120</v>
      </c>
    </row>
    <row r="978" spans="1:3" ht="15.75" thickBot="1" x14ac:dyDescent="0.3">
      <c r="A978" s="240">
        <v>710450</v>
      </c>
      <c r="B978" s="236" t="s">
        <v>165</v>
      </c>
      <c r="C978" s="237" t="s">
        <v>1121</v>
      </c>
    </row>
    <row r="979" spans="1:3" ht="15.75" thickBot="1" x14ac:dyDescent="0.3">
      <c r="A979" s="240">
        <v>710451</v>
      </c>
      <c r="B979" s="236" t="s">
        <v>165</v>
      </c>
      <c r="C979" s="237" t="s">
        <v>1122</v>
      </c>
    </row>
    <row r="980" spans="1:3" ht="15.75" thickBot="1" x14ac:dyDescent="0.3">
      <c r="A980" s="240">
        <v>710452</v>
      </c>
      <c r="B980" s="236" t="s">
        <v>165</v>
      </c>
      <c r="C980" s="237" t="s">
        <v>1123</v>
      </c>
    </row>
    <row r="981" spans="1:3" ht="15.75" thickBot="1" x14ac:dyDescent="0.3">
      <c r="A981" s="240">
        <v>710453</v>
      </c>
      <c r="B981" s="236" t="s">
        <v>165</v>
      </c>
      <c r="C981" s="237" t="s">
        <v>1124</v>
      </c>
    </row>
    <row r="982" spans="1:3" ht="15.75" thickBot="1" x14ac:dyDescent="0.3">
      <c r="A982" s="240">
        <v>710454</v>
      </c>
      <c r="B982" s="236" t="s">
        <v>165</v>
      </c>
      <c r="C982" s="237" t="s">
        <v>1125</v>
      </c>
    </row>
    <row r="983" spans="1:3" ht="15.75" thickBot="1" x14ac:dyDescent="0.3">
      <c r="A983" s="240">
        <v>710460</v>
      </c>
      <c r="B983" s="236" t="s">
        <v>165</v>
      </c>
      <c r="C983" s="237" t="s">
        <v>1126</v>
      </c>
    </row>
    <row r="984" spans="1:3" ht="15.75" thickBot="1" x14ac:dyDescent="0.3">
      <c r="A984" s="240">
        <v>710461</v>
      </c>
      <c r="B984" s="236" t="s">
        <v>165</v>
      </c>
      <c r="C984" s="237" t="s">
        <v>1127</v>
      </c>
    </row>
    <row r="985" spans="1:3" ht="15.75" thickBot="1" x14ac:dyDescent="0.3">
      <c r="A985" s="240">
        <v>710462</v>
      </c>
      <c r="B985" s="236" t="s">
        <v>165</v>
      </c>
      <c r="C985" s="237" t="s">
        <v>1128</v>
      </c>
    </row>
    <row r="986" spans="1:3" ht="15.75" thickBot="1" x14ac:dyDescent="0.3">
      <c r="A986" s="240">
        <v>710463</v>
      </c>
      <c r="B986" s="236" t="s">
        <v>165</v>
      </c>
      <c r="C986" s="237" t="s">
        <v>1129</v>
      </c>
    </row>
    <row r="987" spans="1:3" ht="15.75" thickBot="1" x14ac:dyDescent="0.3">
      <c r="A987" s="240">
        <v>710464</v>
      </c>
      <c r="B987" s="236" t="s">
        <v>165</v>
      </c>
      <c r="C987" s="237" t="s">
        <v>1130</v>
      </c>
    </row>
    <row r="988" spans="1:3" ht="15.75" thickBot="1" x14ac:dyDescent="0.3">
      <c r="A988" s="240">
        <v>710465</v>
      </c>
      <c r="B988" s="236" t="s">
        <v>165</v>
      </c>
      <c r="C988" s="237" t="s">
        <v>1131</v>
      </c>
    </row>
    <row r="989" spans="1:3" ht="15.75" thickBot="1" x14ac:dyDescent="0.3">
      <c r="A989" s="240">
        <v>710466</v>
      </c>
      <c r="B989" s="236" t="s">
        <v>165</v>
      </c>
      <c r="C989" s="237" t="s">
        <v>1132</v>
      </c>
    </row>
    <row r="990" spans="1:3" ht="15.75" thickBot="1" x14ac:dyDescent="0.3">
      <c r="A990" s="240">
        <v>710467</v>
      </c>
      <c r="B990" s="236" t="s">
        <v>165</v>
      </c>
      <c r="C990" s="237" t="s">
        <v>1130</v>
      </c>
    </row>
    <row r="991" spans="1:3" ht="15.75" thickBot="1" x14ac:dyDescent="0.3">
      <c r="A991" s="240">
        <v>710468</v>
      </c>
      <c r="B991" s="236" t="s">
        <v>165</v>
      </c>
      <c r="C991" s="237" t="s">
        <v>1133</v>
      </c>
    </row>
    <row r="992" spans="1:3" ht="15.75" thickBot="1" x14ac:dyDescent="0.3">
      <c r="A992" s="240">
        <v>710469</v>
      </c>
      <c r="B992" s="236" t="s">
        <v>165</v>
      </c>
      <c r="C992" s="237" t="s">
        <v>1134</v>
      </c>
    </row>
    <row r="993" spans="1:3" ht="15.75" thickBot="1" x14ac:dyDescent="0.3">
      <c r="A993" s="240">
        <v>710470</v>
      </c>
      <c r="B993" s="236" t="s">
        <v>165</v>
      </c>
      <c r="C993" s="237" t="s">
        <v>1135</v>
      </c>
    </row>
    <row r="994" spans="1:3" ht="15.75" thickBot="1" x14ac:dyDescent="0.3">
      <c r="A994" s="240">
        <v>710471</v>
      </c>
      <c r="B994" s="236" t="s">
        <v>165</v>
      </c>
      <c r="C994" s="237" t="s">
        <v>1136</v>
      </c>
    </row>
    <row r="995" spans="1:3" ht="15.75" thickBot="1" x14ac:dyDescent="0.3">
      <c r="A995" s="240">
        <v>710472</v>
      </c>
      <c r="B995" s="236" t="s">
        <v>165</v>
      </c>
      <c r="C995" s="237" t="s">
        <v>1137</v>
      </c>
    </row>
    <row r="996" spans="1:3" ht="15.75" thickBot="1" x14ac:dyDescent="0.3">
      <c r="A996" s="240">
        <v>710473</v>
      </c>
      <c r="B996" s="236" t="s">
        <v>165</v>
      </c>
      <c r="C996" s="237" t="s">
        <v>1138</v>
      </c>
    </row>
    <row r="997" spans="1:3" ht="15.75" thickBot="1" x14ac:dyDescent="0.3">
      <c r="A997" s="240">
        <v>710474</v>
      </c>
      <c r="B997" s="236" t="s">
        <v>165</v>
      </c>
      <c r="C997" s="237" t="s">
        <v>1139</v>
      </c>
    </row>
    <row r="998" spans="1:3" ht="15.75" thickBot="1" x14ac:dyDescent="0.3">
      <c r="A998" s="240">
        <v>710480</v>
      </c>
      <c r="B998" s="236" t="s">
        <v>165</v>
      </c>
      <c r="C998" s="237" t="s">
        <v>1140</v>
      </c>
    </row>
    <row r="999" spans="1:3" ht="15.75" thickBot="1" x14ac:dyDescent="0.3">
      <c r="A999" s="240">
        <v>710481</v>
      </c>
      <c r="B999" s="236" t="s">
        <v>165</v>
      </c>
      <c r="C999" s="237" t="s">
        <v>1141</v>
      </c>
    </row>
    <row r="1000" spans="1:3" ht="15.75" thickBot="1" x14ac:dyDescent="0.3">
      <c r="A1000" s="240">
        <v>710482</v>
      </c>
      <c r="B1000" s="236" t="s">
        <v>165</v>
      </c>
      <c r="C1000" s="237" t="s">
        <v>1142</v>
      </c>
    </row>
    <row r="1001" spans="1:3" ht="15.75" thickBot="1" x14ac:dyDescent="0.3">
      <c r="A1001" s="240">
        <v>710483</v>
      </c>
      <c r="B1001" s="236" t="s">
        <v>165</v>
      </c>
      <c r="C1001" s="237" t="s">
        <v>1143</v>
      </c>
    </row>
    <row r="1002" spans="1:3" ht="15.75" thickBot="1" x14ac:dyDescent="0.3">
      <c r="A1002" s="240">
        <v>710484</v>
      </c>
      <c r="B1002" s="236" t="s">
        <v>165</v>
      </c>
      <c r="C1002" s="237" t="s">
        <v>1144</v>
      </c>
    </row>
    <row r="1003" spans="1:3" ht="15.75" thickBot="1" x14ac:dyDescent="0.3">
      <c r="A1003" s="240">
        <v>710485</v>
      </c>
      <c r="B1003" s="236" t="s">
        <v>165</v>
      </c>
      <c r="C1003" s="237" t="s">
        <v>1145</v>
      </c>
    </row>
    <row r="1004" spans="1:3" ht="15.75" thickBot="1" x14ac:dyDescent="0.3">
      <c r="A1004" s="240">
        <v>710486</v>
      </c>
      <c r="B1004" s="236" t="s">
        <v>165</v>
      </c>
      <c r="C1004" s="237" t="s">
        <v>1146</v>
      </c>
    </row>
    <row r="1005" spans="1:3" ht="15.75" thickBot="1" x14ac:dyDescent="0.3">
      <c r="A1005" s="240">
        <v>710487</v>
      </c>
      <c r="B1005" s="236" t="s">
        <v>165</v>
      </c>
      <c r="C1005" s="237" t="s">
        <v>1147</v>
      </c>
    </row>
    <row r="1006" spans="1:3" ht="15.75" thickBot="1" x14ac:dyDescent="0.3">
      <c r="A1006" s="240">
        <v>710488</v>
      </c>
      <c r="B1006" s="236" t="s">
        <v>165</v>
      </c>
      <c r="C1006" s="237" t="s">
        <v>1148</v>
      </c>
    </row>
    <row r="1007" spans="1:3" ht="15.75" thickBot="1" x14ac:dyDescent="0.3">
      <c r="A1007" s="240">
        <v>710489</v>
      </c>
      <c r="B1007" s="236" t="s">
        <v>279</v>
      </c>
      <c r="C1007" s="237" t="s">
        <v>1149</v>
      </c>
    </row>
    <row r="1008" spans="1:3" ht="15.75" thickBot="1" x14ac:dyDescent="0.3">
      <c r="A1008" s="240">
        <v>710490</v>
      </c>
      <c r="B1008" s="236" t="s">
        <v>165</v>
      </c>
      <c r="C1008" s="237" t="s">
        <v>1150</v>
      </c>
    </row>
    <row r="1009" spans="1:3" ht="15.75" thickBot="1" x14ac:dyDescent="0.3">
      <c r="A1009" s="240">
        <v>710491</v>
      </c>
      <c r="B1009" s="236" t="s">
        <v>165</v>
      </c>
      <c r="C1009" s="237" t="s">
        <v>1151</v>
      </c>
    </row>
    <row r="1010" spans="1:3" ht="15.75" thickBot="1" x14ac:dyDescent="0.3">
      <c r="A1010" s="240">
        <v>711001</v>
      </c>
      <c r="B1010" s="236" t="s">
        <v>165</v>
      </c>
      <c r="C1010" s="237" t="s">
        <v>1152</v>
      </c>
    </row>
    <row r="1011" spans="1:3" ht="15.75" thickBot="1" x14ac:dyDescent="0.3">
      <c r="A1011" s="240">
        <v>711002</v>
      </c>
      <c r="B1011" s="236" t="s">
        <v>208</v>
      </c>
      <c r="C1011" s="237" t="s">
        <v>1153</v>
      </c>
    </row>
    <row r="1012" spans="1:3" ht="15.75" thickBot="1" x14ac:dyDescent="0.3">
      <c r="A1012" s="240">
        <v>711003</v>
      </c>
      <c r="B1012" s="236" t="s">
        <v>208</v>
      </c>
      <c r="C1012" s="237" t="s">
        <v>1154</v>
      </c>
    </row>
    <row r="1013" spans="1:3" ht="15.75" thickBot="1" x14ac:dyDescent="0.3">
      <c r="A1013" s="240">
        <v>711004</v>
      </c>
      <c r="B1013" s="236" t="s">
        <v>165</v>
      </c>
      <c r="C1013" s="237" t="s">
        <v>1155</v>
      </c>
    </row>
    <row r="1014" spans="1:3" ht="15.75" thickBot="1" x14ac:dyDescent="0.3">
      <c r="A1014" s="240">
        <v>711005</v>
      </c>
      <c r="B1014" s="236" t="s">
        <v>208</v>
      </c>
      <c r="C1014" s="237" t="s">
        <v>1156</v>
      </c>
    </row>
    <row r="1015" spans="1:3" ht="15.75" thickBot="1" x14ac:dyDescent="0.3">
      <c r="A1015" s="240">
        <v>711006</v>
      </c>
      <c r="B1015" s="236" t="s">
        <v>208</v>
      </c>
      <c r="C1015" s="237" t="s">
        <v>1157</v>
      </c>
    </row>
    <row r="1016" spans="1:3" ht="15.75" thickBot="1" x14ac:dyDescent="0.3">
      <c r="A1016" s="240">
        <v>711007</v>
      </c>
      <c r="B1016" s="236" t="s">
        <v>279</v>
      </c>
      <c r="C1016" s="237" t="s">
        <v>1158</v>
      </c>
    </row>
    <row r="1017" spans="1:3" ht="15.75" thickBot="1" x14ac:dyDescent="0.3">
      <c r="A1017" s="240">
        <v>711008</v>
      </c>
      <c r="B1017" s="236" t="s">
        <v>279</v>
      </c>
      <c r="C1017" s="237" t="s">
        <v>1159</v>
      </c>
    </row>
    <row r="1018" spans="1:3" ht="15.75" thickBot="1" x14ac:dyDescent="0.3">
      <c r="A1018" s="240">
        <v>711009</v>
      </c>
      <c r="B1018" s="236" t="s">
        <v>279</v>
      </c>
      <c r="C1018" s="237" t="s">
        <v>1160</v>
      </c>
    </row>
    <row r="1019" spans="1:3" ht="15.75" thickBot="1" x14ac:dyDescent="0.3">
      <c r="A1019" s="240">
        <v>711010</v>
      </c>
      <c r="B1019" s="236" t="s">
        <v>279</v>
      </c>
      <c r="C1019" s="237" t="s">
        <v>1161</v>
      </c>
    </row>
    <row r="1020" spans="1:3" ht="15.75" thickBot="1" x14ac:dyDescent="0.3">
      <c r="A1020" s="240">
        <v>711011</v>
      </c>
      <c r="B1020" s="236" t="s">
        <v>279</v>
      </c>
      <c r="C1020" s="237" t="s">
        <v>1162</v>
      </c>
    </row>
    <row r="1021" spans="1:3" ht="15.75" thickBot="1" x14ac:dyDescent="0.3">
      <c r="A1021" s="240">
        <v>711012</v>
      </c>
      <c r="B1021" s="236" t="s">
        <v>279</v>
      </c>
      <c r="C1021" s="237" t="s">
        <v>1163</v>
      </c>
    </row>
    <row r="1022" spans="1:3" ht="15.75" thickBot="1" x14ac:dyDescent="0.3">
      <c r="A1022" s="240">
        <v>711013</v>
      </c>
      <c r="B1022" s="236" t="s">
        <v>279</v>
      </c>
      <c r="C1022" s="237" t="s">
        <v>1164</v>
      </c>
    </row>
    <row r="1023" spans="1:3" ht="15.75" thickBot="1" x14ac:dyDescent="0.3">
      <c r="A1023" s="240">
        <v>711014</v>
      </c>
      <c r="B1023" s="236" t="s">
        <v>279</v>
      </c>
      <c r="C1023" s="237" t="s">
        <v>1165</v>
      </c>
    </row>
    <row r="1024" spans="1:3" ht="15.75" thickBot="1" x14ac:dyDescent="0.3">
      <c r="A1024" s="240">
        <v>711015</v>
      </c>
      <c r="B1024" s="236" t="s">
        <v>279</v>
      </c>
      <c r="C1024" s="237" t="s">
        <v>1166</v>
      </c>
    </row>
    <row r="1025" spans="1:3" ht="15.75" thickBot="1" x14ac:dyDescent="0.3">
      <c r="A1025" s="240">
        <v>711016</v>
      </c>
      <c r="B1025" s="236" t="s">
        <v>279</v>
      </c>
      <c r="C1025" s="237" t="s">
        <v>1167</v>
      </c>
    </row>
    <row r="1026" spans="1:3" ht="15.75" thickBot="1" x14ac:dyDescent="0.3">
      <c r="A1026" s="240">
        <v>711017</v>
      </c>
      <c r="B1026" s="236" t="s">
        <v>279</v>
      </c>
      <c r="C1026" s="237" t="s">
        <v>1168</v>
      </c>
    </row>
    <row r="1027" spans="1:3" ht="15.75" thickBot="1" x14ac:dyDescent="0.3">
      <c r="A1027" s="240">
        <v>711018</v>
      </c>
      <c r="B1027" s="236" t="s">
        <v>279</v>
      </c>
      <c r="C1027" s="237" t="s">
        <v>1169</v>
      </c>
    </row>
    <row r="1028" spans="1:3" ht="15.75" thickBot="1" x14ac:dyDescent="0.3">
      <c r="A1028" s="240">
        <v>711019</v>
      </c>
      <c r="B1028" s="236" t="s">
        <v>279</v>
      </c>
      <c r="C1028" s="237" t="s">
        <v>1170</v>
      </c>
    </row>
    <row r="1029" spans="1:3" ht="15.75" thickBot="1" x14ac:dyDescent="0.3">
      <c r="A1029" s="240">
        <v>711020</v>
      </c>
      <c r="B1029" s="236" t="s">
        <v>279</v>
      </c>
      <c r="C1029" s="237" t="s">
        <v>1171</v>
      </c>
    </row>
    <row r="1030" spans="1:3" ht="15.75" thickBot="1" x14ac:dyDescent="0.3">
      <c r="A1030" s="240">
        <v>711021</v>
      </c>
      <c r="B1030" s="236" t="s">
        <v>279</v>
      </c>
      <c r="C1030" s="237" t="s">
        <v>1172</v>
      </c>
    </row>
    <row r="1031" spans="1:3" ht="15.75" thickBot="1" x14ac:dyDescent="0.3">
      <c r="A1031" s="240">
        <v>711022</v>
      </c>
      <c r="B1031" s="236" t="s">
        <v>279</v>
      </c>
      <c r="C1031" s="237" t="s">
        <v>1173</v>
      </c>
    </row>
    <row r="1032" spans="1:3" ht="15.75" thickBot="1" x14ac:dyDescent="0.3">
      <c r="A1032" s="240">
        <v>711023</v>
      </c>
      <c r="B1032" s="236" t="s">
        <v>279</v>
      </c>
      <c r="C1032" s="237" t="s">
        <v>1174</v>
      </c>
    </row>
    <row r="1033" spans="1:3" ht="15.75" thickBot="1" x14ac:dyDescent="0.3">
      <c r="A1033" s="240">
        <v>711024</v>
      </c>
      <c r="B1033" s="236" t="s">
        <v>279</v>
      </c>
      <c r="C1033" s="237" t="s">
        <v>1175</v>
      </c>
    </row>
    <row r="1034" spans="1:3" ht="15.75" thickBot="1" x14ac:dyDescent="0.3">
      <c r="A1034" s="240">
        <v>711025</v>
      </c>
      <c r="B1034" s="236" t="s">
        <v>279</v>
      </c>
      <c r="C1034" s="237" t="s">
        <v>1176</v>
      </c>
    </row>
    <row r="1035" spans="1:3" ht="15.75" thickBot="1" x14ac:dyDescent="0.3">
      <c r="A1035" s="240">
        <v>711026</v>
      </c>
      <c r="B1035" s="236" t="s">
        <v>279</v>
      </c>
      <c r="C1035" s="237" t="s">
        <v>1177</v>
      </c>
    </row>
    <row r="1036" spans="1:3" ht="15.75" thickBot="1" x14ac:dyDescent="0.3">
      <c r="A1036" s="240">
        <v>711027</v>
      </c>
      <c r="B1036" s="236" t="s">
        <v>279</v>
      </c>
      <c r="C1036" s="237" t="s">
        <v>1178</v>
      </c>
    </row>
    <row r="1037" spans="1:3" ht="15.75" thickBot="1" x14ac:dyDescent="0.3">
      <c r="A1037" s="240">
        <v>711028</v>
      </c>
      <c r="B1037" s="236" t="s">
        <v>279</v>
      </c>
      <c r="C1037" s="237" t="s">
        <v>1179</v>
      </c>
    </row>
    <row r="1038" spans="1:3" ht="15.75" thickBot="1" x14ac:dyDescent="0.3">
      <c r="A1038" s="240">
        <v>711029</v>
      </c>
      <c r="B1038" s="236" t="s">
        <v>279</v>
      </c>
      <c r="C1038" s="237" t="s">
        <v>1180</v>
      </c>
    </row>
    <row r="1039" spans="1:3" ht="15.75" thickBot="1" x14ac:dyDescent="0.3">
      <c r="A1039" s="240">
        <v>711030</v>
      </c>
      <c r="B1039" s="236" t="s">
        <v>279</v>
      </c>
      <c r="C1039" s="237" t="s">
        <v>1181</v>
      </c>
    </row>
    <row r="1040" spans="1:3" ht="15.75" thickBot="1" x14ac:dyDescent="0.3">
      <c r="A1040" s="240">
        <v>711031</v>
      </c>
      <c r="B1040" s="236" t="s">
        <v>279</v>
      </c>
      <c r="C1040" s="237" t="s">
        <v>1182</v>
      </c>
    </row>
    <row r="1041" spans="1:3" ht="15.75" thickBot="1" x14ac:dyDescent="0.3">
      <c r="A1041" s="240">
        <v>711032</v>
      </c>
      <c r="B1041" s="236" t="s">
        <v>279</v>
      </c>
      <c r="C1041" s="237" t="s">
        <v>1183</v>
      </c>
    </row>
    <row r="1042" spans="1:3" ht="15.75" thickBot="1" x14ac:dyDescent="0.3">
      <c r="A1042" s="240">
        <v>711033</v>
      </c>
      <c r="B1042" s="236" t="s">
        <v>279</v>
      </c>
      <c r="C1042" s="237" t="s">
        <v>1184</v>
      </c>
    </row>
    <row r="1043" spans="1:3" ht="15.75" thickBot="1" x14ac:dyDescent="0.3">
      <c r="A1043" s="240">
        <v>711034</v>
      </c>
      <c r="B1043" s="236" t="s">
        <v>279</v>
      </c>
      <c r="C1043" s="237" t="s">
        <v>1185</v>
      </c>
    </row>
    <row r="1044" spans="1:3" ht="15.75" thickBot="1" x14ac:dyDescent="0.3">
      <c r="A1044" s="240">
        <v>711035</v>
      </c>
      <c r="B1044" s="236" t="s">
        <v>279</v>
      </c>
      <c r="C1044" s="237" t="s">
        <v>1186</v>
      </c>
    </row>
    <row r="1045" spans="1:3" ht="15.75" thickBot="1" x14ac:dyDescent="0.3">
      <c r="A1045" s="240">
        <v>711036</v>
      </c>
      <c r="B1045" s="236" t="s">
        <v>279</v>
      </c>
      <c r="C1045" s="237" t="s">
        <v>1187</v>
      </c>
    </row>
    <row r="1046" spans="1:3" ht="15.75" thickBot="1" x14ac:dyDescent="0.3">
      <c r="A1046" s="240">
        <v>711037</v>
      </c>
      <c r="B1046" s="236" t="s">
        <v>279</v>
      </c>
      <c r="C1046" s="237" t="s">
        <v>1188</v>
      </c>
    </row>
    <row r="1047" spans="1:3" ht="15.75" thickBot="1" x14ac:dyDescent="0.3">
      <c r="A1047" s="240">
        <v>711038</v>
      </c>
      <c r="B1047" s="236" t="s">
        <v>279</v>
      </c>
      <c r="C1047" s="237" t="s">
        <v>1189</v>
      </c>
    </row>
    <row r="1048" spans="1:3" ht="15.75" thickBot="1" x14ac:dyDescent="0.3">
      <c r="A1048" s="240">
        <v>711039</v>
      </c>
      <c r="B1048" s="236" t="s">
        <v>279</v>
      </c>
      <c r="C1048" s="237" t="s">
        <v>1190</v>
      </c>
    </row>
    <row r="1049" spans="1:3" ht="15.75" thickBot="1" x14ac:dyDescent="0.3">
      <c r="A1049" s="240">
        <v>711040</v>
      </c>
      <c r="B1049" s="236" t="s">
        <v>279</v>
      </c>
      <c r="C1049" s="237" t="s">
        <v>1191</v>
      </c>
    </row>
    <row r="1050" spans="1:3" ht="15.75" thickBot="1" x14ac:dyDescent="0.3">
      <c r="A1050" s="240">
        <v>711041</v>
      </c>
      <c r="B1050" s="236" t="s">
        <v>279</v>
      </c>
      <c r="C1050" s="237" t="s">
        <v>1192</v>
      </c>
    </row>
    <row r="1051" spans="1:3" ht="15.75" thickBot="1" x14ac:dyDescent="0.3">
      <c r="A1051" s="240">
        <v>711042</v>
      </c>
      <c r="B1051" s="236" t="s">
        <v>279</v>
      </c>
      <c r="C1051" s="237" t="s">
        <v>1193</v>
      </c>
    </row>
    <row r="1052" spans="1:3" ht="15.75" thickBot="1" x14ac:dyDescent="0.3">
      <c r="A1052" s="240">
        <v>711043</v>
      </c>
      <c r="B1052" s="236" t="s">
        <v>279</v>
      </c>
      <c r="C1052" s="237" t="s">
        <v>1194</v>
      </c>
    </row>
    <row r="1053" spans="1:3" ht="15.75" thickBot="1" x14ac:dyDescent="0.3">
      <c r="A1053" s="240">
        <v>711044</v>
      </c>
      <c r="B1053" s="236" t="s">
        <v>279</v>
      </c>
      <c r="C1053" s="237" t="s">
        <v>1195</v>
      </c>
    </row>
    <row r="1054" spans="1:3" ht="15.75" thickBot="1" x14ac:dyDescent="0.3">
      <c r="A1054" s="240">
        <v>711045</v>
      </c>
      <c r="B1054" s="236" t="s">
        <v>279</v>
      </c>
      <c r="C1054" s="237" t="s">
        <v>1196</v>
      </c>
    </row>
    <row r="1055" spans="1:3" ht="15.75" thickBot="1" x14ac:dyDescent="0.3">
      <c r="A1055" s="240">
        <v>711046</v>
      </c>
      <c r="B1055" s="236" t="s">
        <v>279</v>
      </c>
      <c r="C1055" s="237" t="s">
        <v>1197</v>
      </c>
    </row>
    <row r="1056" spans="1:3" ht="15.75" thickBot="1" x14ac:dyDescent="0.3">
      <c r="A1056" s="240">
        <v>711047</v>
      </c>
      <c r="B1056" s="236" t="s">
        <v>279</v>
      </c>
      <c r="C1056" s="237" t="s">
        <v>1198</v>
      </c>
    </row>
    <row r="1057" spans="1:3" ht="15.75" thickBot="1" x14ac:dyDescent="0.3">
      <c r="A1057" s="240">
        <v>711048</v>
      </c>
      <c r="B1057" s="236" t="s">
        <v>279</v>
      </c>
      <c r="C1057" s="237" t="s">
        <v>1199</v>
      </c>
    </row>
    <row r="1058" spans="1:3" ht="15.75" thickBot="1" x14ac:dyDescent="0.3">
      <c r="A1058" s="240">
        <v>720001</v>
      </c>
      <c r="B1058" s="236" t="s">
        <v>279</v>
      </c>
      <c r="C1058" s="237" t="s">
        <v>1200</v>
      </c>
    </row>
    <row r="1059" spans="1:3" ht="15.75" thickBot="1" x14ac:dyDescent="0.3">
      <c r="A1059" s="240">
        <v>720002</v>
      </c>
      <c r="B1059" s="236" t="s">
        <v>279</v>
      </c>
      <c r="C1059" s="237" t="s">
        <v>1201</v>
      </c>
    </row>
    <row r="1060" spans="1:3" ht="15.75" thickBot="1" x14ac:dyDescent="0.3">
      <c r="A1060" s="240">
        <v>720003</v>
      </c>
      <c r="B1060" s="236" t="s">
        <v>279</v>
      </c>
      <c r="C1060" s="237" t="s">
        <v>1202</v>
      </c>
    </row>
    <row r="1061" spans="1:3" ht="15.75" thickBot="1" x14ac:dyDescent="0.3">
      <c r="A1061" s="240">
        <v>720004</v>
      </c>
      <c r="B1061" s="236" t="s">
        <v>279</v>
      </c>
      <c r="C1061" s="237" t="s">
        <v>1203</v>
      </c>
    </row>
    <row r="1062" spans="1:3" ht="15.75" thickBot="1" x14ac:dyDescent="0.3">
      <c r="A1062" s="240">
        <v>720005</v>
      </c>
      <c r="B1062" s="236" t="s">
        <v>279</v>
      </c>
      <c r="C1062" s="237" t="s">
        <v>1204</v>
      </c>
    </row>
    <row r="1063" spans="1:3" ht="15.75" thickBot="1" x14ac:dyDescent="0.3">
      <c r="A1063" s="240">
        <v>720006</v>
      </c>
      <c r="B1063" s="236" t="s">
        <v>165</v>
      </c>
      <c r="C1063" s="237" t="s">
        <v>1205</v>
      </c>
    </row>
    <row r="1064" spans="1:3" ht="15.75" thickBot="1" x14ac:dyDescent="0.3">
      <c r="A1064" s="240">
        <v>720007</v>
      </c>
      <c r="B1064" s="236" t="s">
        <v>165</v>
      </c>
      <c r="C1064" s="237" t="s">
        <v>1206</v>
      </c>
    </row>
    <row r="1065" spans="1:3" ht="15.75" thickBot="1" x14ac:dyDescent="0.3">
      <c r="A1065" s="240">
        <v>720008</v>
      </c>
      <c r="B1065" s="236" t="s">
        <v>165</v>
      </c>
      <c r="C1065" s="237" t="s">
        <v>1207</v>
      </c>
    </row>
    <row r="1066" spans="1:3" ht="15.75" thickBot="1" x14ac:dyDescent="0.3">
      <c r="A1066" s="240">
        <v>720009</v>
      </c>
      <c r="B1066" s="236" t="s">
        <v>165</v>
      </c>
      <c r="C1066" s="237" t="s">
        <v>1208</v>
      </c>
    </row>
    <row r="1067" spans="1:3" ht="15.75" thickBot="1" x14ac:dyDescent="0.3">
      <c r="A1067" s="240">
        <v>720010</v>
      </c>
      <c r="B1067" s="236" t="s">
        <v>165</v>
      </c>
      <c r="C1067" s="237" t="s">
        <v>1209</v>
      </c>
    </row>
    <row r="1068" spans="1:3" ht="15.75" thickBot="1" x14ac:dyDescent="0.3">
      <c r="A1068" s="240">
        <v>720011</v>
      </c>
      <c r="B1068" s="236" t="s">
        <v>165</v>
      </c>
      <c r="C1068" s="237" t="s">
        <v>1210</v>
      </c>
    </row>
    <row r="1069" spans="1:3" ht="15.75" thickBot="1" x14ac:dyDescent="0.3">
      <c r="A1069" s="240">
        <v>720012</v>
      </c>
      <c r="B1069" s="236" t="s">
        <v>165</v>
      </c>
      <c r="C1069" s="237" t="s">
        <v>1211</v>
      </c>
    </row>
    <row r="1070" spans="1:3" ht="15.75" thickBot="1" x14ac:dyDescent="0.3">
      <c r="A1070" s="240">
        <v>720013</v>
      </c>
      <c r="B1070" s="236" t="s">
        <v>165</v>
      </c>
      <c r="C1070" s="237" t="s">
        <v>1212</v>
      </c>
    </row>
    <row r="1071" spans="1:3" ht="15.75" thickBot="1" x14ac:dyDescent="0.3">
      <c r="A1071" s="240">
        <v>720014</v>
      </c>
      <c r="B1071" s="236" t="s">
        <v>279</v>
      </c>
      <c r="C1071" s="237" t="s">
        <v>1213</v>
      </c>
    </row>
    <row r="1072" spans="1:3" ht="15.75" thickBot="1" x14ac:dyDescent="0.3">
      <c r="A1072" s="240">
        <v>720015</v>
      </c>
      <c r="B1072" s="236" t="s">
        <v>279</v>
      </c>
      <c r="C1072" s="237" t="s">
        <v>1214</v>
      </c>
    </row>
    <row r="1073" spans="1:3" ht="15.75" thickBot="1" x14ac:dyDescent="0.3">
      <c r="A1073" s="240">
        <v>720016</v>
      </c>
      <c r="B1073" s="236" t="s">
        <v>279</v>
      </c>
      <c r="C1073" s="237" t="s">
        <v>1215</v>
      </c>
    </row>
    <row r="1074" spans="1:3" ht="15.75" thickBot="1" x14ac:dyDescent="0.3">
      <c r="A1074" s="240">
        <v>720017</v>
      </c>
      <c r="B1074" s="236" t="s">
        <v>165</v>
      </c>
      <c r="C1074" s="237" t="s">
        <v>1216</v>
      </c>
    </row>
    <row r="1075" spans="1:3" ht="15.75" thickBot="1" x14ac:dyDescent="0.3">
      <c r="A1075" s="240">
        <v>720018</v>
      </c>
      <c r="B1075" s="236" t="s">
        <v>165</v>
      </c>
      <c r="C1075" s="237" t="s">
        <v>1217</v>
      </c>
    </row>
    <row r="1076" spans="1:3" ht="15.75" thickBot="1" x14ac:dyDescent="0.3">
      <c r="A1076" s="240">
        <v>720019</v>
      </c>
      <c r="B1076" s="236" t="s">
        <v>165</v>
      </c>
      <c r="C1076" s="237" t="s">
        <v>1218</v>
      </c>
    </row>
    <row r="1077" spans="1:3" ht="15.75" thickBot="1" x14ac:dyDescent="0.3">
      <c r="A1077" s="240">
        <v>720020</v>
      </c>
      <c r="B1077" s="236" t="s">
        <v>165</v>
      </c>
      <c r="C1077" s="237" t="s">
        <v>1219</v>
      </c>
    </row>
    <row r="1078" spans="1:3" ht="15.75" thickBot="1" x14ac:dyDescent="0.3">
      <c r="A1078" s="240">
        <v>720021</v>
      </c>
      <c r="B1078" s="236" t="s">
        <v>279</v>
      </c>
      <c r="C1078" s="237" t="s">
        <v>1220</v>
      </c>
    </row>
    <row r="1079" spans="1:3" ht="15.75" thickBot="1" x14ac:dyDescent="0.3">
      <c r="A1079" s="240">
        <v>720022</v>
      </c>
      <c r="B1079" s="236" t="s">
        <v>279</v>
      </c>
      <c r="C1079" s="237" t="s">
        <v>1221</v>
      </c>
    </row>
    <row r="1080" spans="1:3" ht="15.75" thickBot="1" x14ac:dyDescent="0.3">
      <c r="A1080" s="240">
        <v>720023</v>
      </c>
      <c r="B1080" s="236" t="s">
        <v>279</v>
      </c>
      <c r="C1080" s="237" t="s">
        <v>1222</v>
      </c>
    </row>
    <row r="1081" spans="1:3" ht="15.75" thickBot="1" x14ac:dyDescent="0.3">
      <c r="A1081" s="240">
        <v>720024</v>
      </c>
      <c r="B1081" s="236" t="s">
        <v>165</v>
      </c>
      <c r="C1081" s="237" t="s">
        <v>1223</v>
      </c>
    </row>
    <row r="1082" spans="1:3" ht="15.75" thickBot="1" x14ac:dyDescent="0.3">
      <c r="A1082" s="240">
        <v>720025</v>
      </c>
      <c r="B1082" s="236" t="s">
        <v>165</v>
      </c>
      <c r="C1082" s="237" t="s">
        <v>1224</v>
      </c>
    </row>
    <row r="1083" spans="1:3" ht="15.75" thickBot="1" x14ac:dyDescent="0.3">
      <c r="A1083" s="240">
        <v>720026</v>
      </c>
      <c r="B1083" s="236" t="s">
        <v>165</v>
      </c>
      <c r="C1083" s="237" t="s">
        <v>1225</v>
      </c>
    </row>
    <row r="1084" spans="1:3" ht="15.75" thickBot="1" x14ac:dyDescent="0.3">
      <c r="A1084" s="240">
        <v>720027</v>
      </c>
      <c r="B1084" s="236" t="s">
        <v>165</v>
      </c>
      <c r="C1084" s="237" t="s">
        <v>1226</v>
      </c>
    </row>
    <row r="1085" spans="1:3" ht="15.75" thickBot="1" x14ac:dyDescent="0.3">
      <c r="A1085" s="240">
        <v>720028</v>
      </c>
      <c r="B1085" s="236" t="s">
        <v>279</v>
      </c>
      <c r="C1085" s="237" t="s">
        <v>1227</v>
      </c>
    </row>
    <row r="1086" spans="1:3" ht="15.75" thickBot="1" x14ac:dyDescent="0.3">
      <c r="A1086" s="240">
        <v>720029</v>
      </c>
      <c r="B1086" s="236" t="s">
        <v>279</v>
      </c>
      <c r="C1086" s="237" t="s">
        <v>1228</v>
      </c>
    </row>
    <row r="1087" spans="1:3" ht="15.75" thickBot="1" x14ac:dyDescent="0.3">
      <c r="A1087" s="240">
        <v>720030</v>
      </c>
      <c r="B1087" s="236" t="s">
        <v>279</v>
      </c>
      <c r="C1087" s="237" t="s">
        <v>1229</v>
      </c>
    </row>
    <row r="1088" spans="1:3" ht="15.75" thickBot="1" x14ac:dyDescent="0.3">
      <c r="A1088" s="240">
        <v>720031</v>
      </c>
      <c r="B1088" s="236" t="s">
        <v>279</v>
      </c>
      <c r="C1088" s="237" t="s">
        <v>1230</v>
      </c>
    </row>
    <row r="1089" spans="1:3" ht="15.75" thickBot="1" x14ac:dyDescent="0.3">
      <c r="A1089" s="240">
        <v>720032</v>
      </c>
      <c r="B1089" s="236" t="s">
        <v>165</v>
      </c>
      <c r="C1089" s="237" t="s">
        <v>1231</v>
      </c>
    </row>
    <row r="1090" spans="1:3" ht="15.75" thickBot="1" x14ac:dyDescent="0.3">
      <c r="A1090" s="240">
        <v>720033</v>
      </c>
      <c r="B1090" s="236" t="s">
        <v>165</v>
      </c>
      <c r="C1090" s="237" t="s">
        <v>1232</v>
      </c>
    </row>
    <row r="1091" spans="1:3" ht="15.75" thickBot="1" x14ac:dyDescent="0.3">
      <c r="A1091" s="240">
        <v>720500</v>
      </c>
      <c r="B1091" s="236" t="s">
        <v>279</v>
      </c>
      <c r="C1091" s="237" t="s">
        <v>1233</v>
      </c>
    </row>
    <row r="1092" spans="1:3" ht="15.75" thickBot="1" x14ac:dyDescent="0.3">
      <c r="A1092" s="240">
        <v>721000</v>
      </c>
      <c r="B1092" s="236" t="s">
        <v>165</v>
      </c>
      <c r="C1092" s="237" t="s">
        <v>1234</v>
      </c>
    </row>
    <row r="1093" spans="1:3" ht="15.75" thickBot="1" x14ac:dyDescent="0.3">
      <c r="A1093" s="240">
        <v>721001</v>
      </c>
      <c r="B1093" s="236" t="s">
        <v>165</v>
      </c>
      <c r="C1093" s="237" t="s">
        <v>1235</v>
      </c>
    </row>
    <row r="1094" spans="1:3" ht="15.75" thickBot="1" x14ac:dyDescent="0.3">
      <c r="A1094" s="240">
        <v>721002</v>
      </c>
      <c r="B1094" s="236" t="s">
        <v>165</v>
      </c>
      <c r="C1094" s="237" t="s">
        <v>1236</v>
      </c>
    </row>
    <row r="1095" spans="1:3" ht="15.75" thickBot="1" x14ac:dyDescent="0.3">
      <c r="A1095" s="240">
        <v>721003</v>
      </c>
      <c r="B1095" s="236" t="s">
        <v>165</v>
      </c>
      <c r="C1095" s="237" t="s">
        <v>1237</v>
      </c>
    </row>
    <row r="1096" spans="1:3" ht="15.75" thickBot="1" x14ac:dyDescent="0.3">
      <c r="A1096" s="240">
        <v>721004</v>
      </c>
      <c r="B1096" s="236" t="s">
        <v>165</v>
      </c>
      <c r="C1096" s="237" t="s">
        <v>1238</v>
      </c>
    </row>
    <row r="1097" spans="1:3" ht="15.75" thickBot="1" x14ac:dyDescent="0.3">
      <c r="A1097" s="240">
        <v>721005</v>
      </c>
      <c r="B1097" s="236" t="s">
        <v>165</v>
      </c>
      <c r="C1097" s="237" t="s">
        <v>1239</v>
      </c>
    </row>
    <row r="1098" spans="1:3" ht="15.75" thickBot="1" x14ac:dyDescent="0.3">
      <c r="A1098" s="240">
        <v>721006</v>
      </c>
      <c r="B1098" s="236" t="s">
        <v>165</v>
      </c>
      <c r="C1098" s="237" t="s">
        <v>1240</v>
      </c>
    </row>
    <row r="1099" spans="1:3" ht="15.75" thickBot="1" x14ac:dyDescent="0.3">
      <c r="A1099" s="240">
        <v>721007</v>
      </c>
      <c r="B1099" s="236" t="s">
        <v>165</v>
      </c>
      <c r="C1099" s="237" t="s">
        <v>1241</v>
      </c>
    </row>
    <row r="1100" spans="1:3" ht="15.75" thickBot="1" x14ac:dyDescent="0.3">
      <c r="A1100" s="240">
        <v>721008</v>
      </c>
      <c r="B1100" s="236" t="s">
        <v>165</v>
      </c>
      <c r="C1100" s="237" t="s">
        <v>1242</v>
      </c>
    </row>
    <row r="1101" spans="1:3" ht="15.75" thickBot="1" x14ac:dyDescent="0.3">
      <c r="A1101" s="240">
        <v>721009</v>
      </c>
      <c r="B1101" s="236" t="s">
        <v>165</v>
      </c>
      <c r="C1101" s="237" t="s">
        <v>1243</v>
      </c>
    </row>
    <row r="1102" spans="1:3" ht="15.75" thickBot="1" x14ac:dyDescent="0.3">
      <c r="A1102" s="240">
        <v>721010</v>
      </c>
      <c r="B1102" s="236" t="s">
        <v>165</v>
      </c>
      <c r="C1102" s="237" t="s">
        <v>1244</v>
      </c>
    </row>
    <row r="1103" spans="1:3" ht="15.75" thickBot="1" x14ac:dyDescent="0.3">
      <c r="A1103" s="240">
        <v>721011</v>
      </c>
      <c r="B1103" s="236" t="s">
        <v>165</v>
      </c>
      <c r="C1103" s="237" t="s">
        <v>1245</v>
      </c>
    </row>
    <row r="1104" spans="1:3" ht="15.75" thickBot="1" x14ac:dyDescent="0.3">
      <c r="A1104" s="240">
        <v>721012</v>
      </c>
      <c r="B1104" s="236" t="s">
        <v>165</v>
      </c>
      <c r="C1104" s="237" t="s">
        <v>1246</v>
      </c>
    </row>
    <row r="1105" spans="1:3" ht="15.75" thickBot="1" x14ac:dyDescent="0.3">
      <c r="A1105" s="240">
        <v>722001</v>
      </c>
      <c r="B1105" s="236" t="s">
        <v>279</v>
      </c>
      <c r="C1105" s="237" t="s">
        <v>1247</v>
      </c>
    </row>
    <row r="1106" spans="1:3" ht="15.75" thickBot="1" x14ac:dyDescent="0.3">
      <c r="A1106" s="240">
        <v>722002</v>
      </c>
      <c r="B1106" s="236" t="s">
        <v>165</v>
      </c>
      <c r="C1106" s="237" t="s">
        <v>1248</v>
      </c>
    </row>
    <row r="1107" spans="1:3" ht="15.75" thickBot="1" x14ac:dyDescent="0.3">
      <c r="A1107" s="240">
        <v>723001</v>
      </c>
      <c r="B1107" s="236" t="s">
        <v>279</v>
      </c>
      <c r="C1107" s="237" t="s">
        <v>1249</v>
      </c>
    </row>
    <row r="1108" spans="1:3" ht="15.75" thickBot="1" x14ac:dyDescent="0.3">
      <c r="A1108" s="240">
        <v>723002</v>
      </c>
      <c r="B1108" s="236" t="s">
        <v>279</v>
      </c>
      <c r="C1108" s="237" t="s">
        <v>1250</v>
      </c>
    </row>
    <row r="1109" spans="1:3" ht="15.75" thickBot="1" x14ac:dyDescent="0.3">
      <c r="A1109" s="240">
        <v>723003</v>
      </c>
      <c r="B1109" s="236" t="s">
        <v>279</v>
      </c>
      <c r="C1109" s="237" t="s">
        <v>1251</v>
      </c>
    </row>
    <row r="1110" spans="1:3" ht="15.75" thickBot="1" x14ac:dyDescent="0.3">
      <c r="A1110" s="240">
        <v>723004</v>
      </c>
      <c r="B1110" s="236" t="s">
        <v>279</v>
      </c>
      <c r="C1110" s="237" t="s">
        <v>1252</v>
      </c>
    </row>
    <row r="1111" spans="1:3" ht="15.75" thickBot="1" x14ac:dyDescent="0.3">
      <c r="A1111" s="240">
        <v>723005</v>
      </c>
      <c r="B1111" s="236" t="s">
        <v>279</v>
      </c>
      <c r="C1111" s="237" t="s">
        <v>1253</v>
      </c>
    </row>
    <row r="1112" spans="1:3" ht="15.75" thickBot="1" x14ac:dyDescent="0.3">
      <c r="A1112" s="240">
        <v>724001</v>
      </c>
      <c r="B1112" s="236" t="s">
        <v>165</v>
      </c>
      <c r="C1112" s="237" t="s">
        <v>1254</v>
      </c>
    </row>
    <row r="1113" spans="1:3" ht="15.75" thickBot="1" x14ac:dyDescent="0.3">
      <c r="A1113" s="240">
        <v>724002</v>
      </c>
      <c r="B1113" s="236" t="s">
        <v>165</v>
      </c>
      <c r="C1113" s="237" t="s">
        <v>1255</v>
      </c>
    </row>
    <row r="1114" spans="1:3" ht="15.75" thickBot="1" x14ac:dyDescent="0.3">
      <c r="A1114" s="240">
        <v>724003</v>
      </c>
      <c r="B1114" s="236" t="s">
        <v>165</v>
      </c>
      <c r="C1114" s="237" t="s">
        <v>1256</v>
      </c>
    </row>
    <row r="1115" spans="1:3" ht="15.75" thickBot="1" x14ac:dyDescent="0.3">
      <c r="A1115" s="240">
        <v>724004</v>
      </c>
      <c r="B1115" s="236" t="s">
        <v>165</v>
      </c>
      <c r="C1115" s="237" t="s">
        <v>1257</v>
      </c>
    </row>
    <row r="1116" spans="1:3" ht="15.75" thickBot="1" x14ac:dyDescent="0.3">
      <c r="A1116" s="240">
        <v>724005</v>
      </c>
      <c r="B1116" s="236" t="s">
        <v>165</v>
      </c>
      <c r="C1116" s="237" t="s">
        <v>1258</v>
      </c>
    </row>
    <row r="1117" spans="1:3" ht="15.75" thickBot="1" x14ac:dyDescent="0.3">
      <c r="A1117" s="240">
        <v>724006</v>
      </c>
      <c r="B1117" s="236" t="s">
        <v>165</v>
      </c>
      <c r="C1117" s="237" t="s">
        <v>1259</v>
      </c>
    </row>
    <row r="1118" spans="1:3" ht="15.75" thickBot="1" x14ac:dyDescent="0.3">
      <c r="A1118" s="240">
        <v>724007</v>
      </c>
      <c r="B1118" s="236" t="s">
        <v>165</v>
      </c>
      <c r="C1118" s="237" t="s">
        <v>1260</v>
      </c>
    </row>
    <row r="1119" spans="1:3" ht="15.75" thickBot="1" x14ac:dyDescent="0.3">
      <c r="A1119" s="240">
        <v>727000</v>
      </c>
      <c r="B1119" s="236" t="s">
        <v>279</v>
      </c>
      <c r="C1119" s="237" t="s">
        <v>1261</v>
      </c>
    </row>
    <row r="1120" spans="1:3" ht="15.75" thickBot="1" x14ac:dyDescent="0.3">
      <c r="A1120" s="240">
        <v>727001</v>
      </c>
      <c r="B1120" s="236" t="s">
        <v>279</v>
      </c>
      <c r="C1120" s="237" t="s">
        <v>1262</v>
      </c>
    </row>
    <row r="1121" spans="1:3" ht="15.75" thickBot="1" x14ac:dyDescent="0.3">
      <c r="A1121" s="240">
        <v>727002</v>
      </c>
      <c r="B1121" s="236" t="s">
        <v>279</v>
      </c>
      <c r="C1121" s="237" t="s">
        <v>1263</v>
      </c>
    </row>
    <row r="1122" spans="1:3" ht="15.75" thickBot="1" x14ac:dyDescent="0.3">
      <c r="A1122" s="240">
        <v>727003</v>
      </c>
      <c r="B1122" s="236" t="s">
        <v>279</v>
      </c>
      <c r="C1122" s="237" t="s">
        <v>1264</v>
      </c>
    </row>
    <row r="1123" spans="1:3" ht="15.75" thickBot="1" x14ac:dyDescent="0.3">
      <c r="A1123" s="240">
        <v>727004</v>
      </c>
      <c r="B1123" s="236" t="s">
        <v>279</v>
      </c>
      <c r="C1123" s="237" t="s">
        <v>1265</v>
      </c>
    </row>
    <row r="1124" spans="1:3" ht="15.75" thickBot="1" x14ac:dyDescent="0.3">
      <c r="A1124" s="240">
        <v>727005</v>
      </c>
      <c r="B1124" s="236" t="s">
        <v>279</v>
      </c>
      <c r="C1124" s="237" t="s">
        <v>1266</v>
      </c>
    </row>
    <row r="1125" spans="1:3" ht="15.75" thickBot="1" x14ac:dyDescent="0.3">
      <c r="A1125" s="240">
        <v>727006</v>
      </c>
      <c r="B1125" s="236" t="s">
        <v>279</v>
      </c>
      <c r="C1125" s="237" t="s">
        <v>1267</v>
      </c>
    </row>
    <row r="1126" spans="1:3" ht="15.75" thickBot="1" x14ac:dyDescent="0.3">
      <c r="A1126" s="240">
        <v>727010</v>
      </c>
      <c r="B1126" s="236" t="s">
        <v>165</v>
      </c>
      <c r="C1126" s="237" t="s">
        <v>1268</v>
      </c>
    </row>
    <row r="1127" spans="1:3" ht="15.75" thickBot="1" x14ac:dyDescent="0.3">
      <c r="A1127" s="240">
        <v>727011</v>
      </c>
      <c r="B1127" s="236" t="s">
        <v>165</v>
      </c>
      <c r="C1127" s="237" t="s">
        <v>1269</v>
      </c>
    </row>
    <row r="1128" spans="1:3" ht="15.75" thickBot="1" x14ac:dyDescent="0.3">
      <c r="A1128" s="240">
        <v>727020</v>
      </c>
      <c r="B1128" s="236" t="s">
        <v>208</v>
      </c>
      <c r="C1128" s="237" t="s">
        <v>1270</v>
      </c>
    </row>
    <row r="1129" spans="1:3" ht="15.75" thickBot="1" x14ac:dyDescent="0.3">
      <c r="A1129" s="240">
        <v>727021</v>
      </c>
      <c r="B1129" s="236" t="s">
        <v>208</v>
      </c>
      <c r="C1129" s="237" t="s">
        <v>1271</v>
      </c>
    </row>
    <row r="1130" spans="1:3" ht="15.75" thickBot="1" x14ac:dyDescent="0.3">
      <c r="A1130" s="240">
        <v>727030</v>
      </c>
      <c r="B1130" s="236" t="s">
        <v>279</v>
      </c>
      <c r="C1130" s="237" t="s">
        <v>1272</v>
      </c>
    </row>
    <row r="1131" spans="1:3" ht="15.75" thickBot="1" x14ac:dyDescent="0.3">
      <c r="A1131" s="240">
        <v>727031</v>
      </c>
      <c r="B1131" s="236" t="s">
        <v>165</v>
      </c>
      <c r="C1131" s="237" t="s">
        <v>1273</v>
      </c>
    </row>
    <row r="1132" spans="1:3" ht="15.75" thickBot="1" x14ac:dyDescent="0.3">
      <c r="A1132" s="240">
        <v>760001</v>
      </c>
      <c r="B1132" s="236" t="s">
        <v>279</v>
      </c>
      <c r="C1132" s="237" t="s">
        <v>1274</v>
      </c>
    </row>
    <row r="1133" spans="1:3" ht="15.75" thickBot="1" x14ac:dyDescent="0.3">
      <c r="A1133" s="240">
        <v>760002</v>
      </c>
      <c r="B1133" s="236" t="s">
        <v>279</v>
      </c>
      <c r="C1133" s="237" t="s">
        <v>1275</v>
      </c>
    </row>
    <row r="1134" spans="1:3" ht="15.75" thickBot="1" x14ac:dyDescent="0.3">
      <c r="A1134" s="240">
        <v>760003</v>
      </c>
      <c r="B1134" s="236" t="s">
        <v>279</v>
      </c>
      <c r="C1134" s="237" t="s">
        <v>1276</v>
      </c>
    </row>
    <row r="1135" spans="1:3" ht="15.75" thickBot="1" x14ac:dyDescent="0.3">
      <c r="A1135" s="240">
        <v>760004</v>
      </c>
      <c r="B1135" s="236" t="s">
        <v>279</v>
      </c>
      <c r="C1135" s="237" t="s">
        <v>1277</v>
      </c>
    </row>
    <row r="1136" spans="1:3" ht="15.75" thickBot="1" x14ac:dyDescent="0.3">
      <c r="A1136" s="240">
        <v>760005</v>
      </c>
      <c r="B1136" s="236" t="s">
        <v>279</v>
      </c>
      <c r="C1136" s="237" t="s">
        <v>1278</v>
      </c>
    </row>
    <row r="1137" spans="1:3" ht="15.75" thickBot="1" x14ac:dyDescent="0.3">
      <c r="A1137" s="240">
        <v>760006</v>
      </c>
      <c r="B1137" s="236" t="s">
        <v>279</v>
      </c>
      <c r="C1137" s="237" t="s">
        <v>1279</v>
      </c>
    </row>
    <row r="1138" spans="1:3" ht="15.75" thickBot="1" x14ac:dyDescent="0.3">
      <c r="A1138" s="240">
        <v>760007</v>
      </c>
      <c r="B1138" s="236" t="s">
        <v>279</v>
      </c>
      <c r="C1138" s="237" t="s">
        <v>1280</v>
      </c>
    </row>
    <row r="1139" spans="1:3" ht="15.75" thickBot="1" x14ac:dyDescent="0.3">
      <c r="A1139" s="240">
        <v>760008</v>
      </c>
      <c r="B1139" s="236" t="s">
        <v>279</v>
      </c>
      <c r="C1139" s="237" t="s">
        <v>1281</v>
      </c>
    </row>
    <row r="1140" spans="1:3" ht="15.75" thickBot="1" x14ac:dyDescent="0.3">
      <c r="A1140" s="240">
        <v>760009</v>
      </c>
      <c r="B1140" s="236" t="s">
        <v>279</v>
      </c>
      <c r="C1140" s="237" t="s">
        <v>1282</v>
      </c>
    </row>
    <row r="1141" spans="1:3" ht="15.75" thickBot="1" x14ac:dyDescent="0.3">
      <c r="A1141" s="240">
        <v>760010</v>
      </c>
      <c r="B1141" s="236" t="s">
        <v>265</v>
      </c>
      <c r="C1141" s="237" t="s">
        <v>1283</v>
      </c>
    </row>
    <row r="1142" spans="1:3" ht="15.75" thickBot="1" x14ac:dyDescent="0.3">
      <c r="A1142" s="240">
        <v>760011</v>
      </c>
      <c r="B1142" s="236" t="s">
        <v>265</v>
      </c>
      <c r="C1142" s="237" t="s">
        <v>1284</v>
      </c>
    </row>
    <row r="1143" spans="1:3" ht="15.75" thickBot="1" x14ac:dyDescent="0.3">
      <c r="A1143" s="240">
        <v>760012</v>
      </c>
      <c r="B1143" s="236" t="s">
        <v>265</v>
      </c>
      <c r="C1143" s="237" t="s">
        <v>1285</v>
      </c>
    </row>
    <row r="1144" spans="1:3" ht="15.75" thickBot="1" x14ac:dyDescent="0.3">
      <c r="A1144" s="240">
        <v>760013</v>
      </c>
      <c r="B1144" s="236" t="s">
        <v>265</v>
      </c>
      <c r="C1144" s="237" t="s">
        <v>1286</v>
      </c>
    </row>
    <row r="1145" spans="1:3" ht="15.75" thickBot="1" x14ac:dyDescent="0.3">
      <c r="A1145" s="240">
        <v>762000</v>
      </c>
      <c r="B1145" s="236" t="s">
        <v>279</v>
      </c>
      <c r="C1145" s="237" t="s">
        <v>1287</v>
      </c>
    </row>
    <row r="1146" spans="1:3" ht="15.75" thickBot="1" x14ac:dyDescent="0.3">
      <c r="A1146" s="240">
        <v>762001</v>
      </c>
      <c r="B1146" s="236" t="s">
        <v>279</v>
      </c>
      <c r="C1146" s="237" t="s">
        <v>1288</v>
      </c>
    </row>
    <row r="1147" spans="1:3" ht="15.75" thickBot="1" x14ac:dyDescent="0.3">
      <c r="A1147" s="240">
        <v>762002</v>
      </c>
      <c r="B1147" s="236" t="s">
        <v>279</v>
      </c>
      <c r="C1147" s="237" t="s">
        <v>1289</v>
      </c>
    </row>
    <row r="1148" spans="1:3" ht="15.75" thickBot="1" x14ac:dyDescent="0.3">
      <c r="A1148" s="240">
        <v>762003</v>
      </c>
      <c r="B1148" s="236" t="s">
        <v>279</v>
      </c>
      <c r="C1148" s="237" t="s">
        <v>1290</v>
      </c>
    </row>
    <row r="1149" spans="1:3" ht="15.75" thickBot="1" x14ac:dyDescent="0.3">
      <c r="A1149" s="240">
        <v>762004</v>
      </c>
      <c r="B1149" s="236" t="s">
        <v>211</v>
      </c>
      <c r="C1149" s="237" t="s">
        <v>1291</v>
      </c>
    </row>
    <row r="1150" spans="1:3" ht="15.75" thickBot="1" x14ac:dyDescent="0.3">
      <c r="A1150" s="240">
        <v>763000</v>
      </c>
      <c r="B1150" s="236" t="s">
        <v>208</v>
      </c>
      <c r="C1150" s="237" t="s">
        <v>1292</v>
      </c>
    </row>
    <row r="1151" spans="1:3" ht="15.75" thickBot="1" x14ac:dyDescent="0.3"/>
    <row r="1152" spans="1:3" ht="15.75" thickBot="1" x14ac:dyDescent="0.3">
      <c r="A1152" s="240">
        <v>801000</v>
      </c>
      <c r="B1152" s="236" t="s">
        <v>208</v>
      </c>
      <c r="C1152" s="237" t="s">
        <v>1293</v>
      </c>
    </row>
    <row r="1153" spans="1:3" ht="15.75" thickBot="1" x14ac:dyDescent="0.3">
      <c r="A1153" s="240">
        <v>802002</v>
      </c>
      <c r="B1153" s="236" t="s">
        <v>1294</v>
      </c>
      <c r="C1153" s="237" t="s">
        <v>1295</v>
      </c>
    </row>
    <row r="1154" spans="1:3" ht="15.75" thickBot="1" x14ac:dyDescent="0.3">
      <c r="A1154" s="240">
        <v>802003</v>
      </c>
      <c r="B1154" s="236" t="s">
        <v>1294</v>
      </c>
      <c r="C1154" s="237" t="s">
        <v>1296</v>
      </c>
    </row>
    <row r="1155" spans="1:3" ht="15.75" thickBot="1" x14ac:dyDescent="0.3">
      <c r="A1155" s="240">
        <v>803001</v>
      </c>
      <c r="B1155" s="236" t="s">
        <v>1294</v>
      </c>
      <c r="C1155" s="237" t="s">
        <v>1297</v>
      </c>
    </row>
    <row r="1156" spans="1:3" ht="15.75" thickBot="1" x14ac:dyDescent="0.3">
      <c r="A1156" s="240">
        <v>804001</v>
      </c>
      <c r="B1156" s="236" t="s">
        <v>1294</v>
      </c>
      <c r="C1156" s="237" t="s">
        <v>1298</v>
      </c>
    </row>
    <row r="1157" spans="1:3" ht="15.75" thickBot="1" x14ac:dyDescent="0.3">
      <c r="A1157" s="240">
        <v>805001</v>
      </c>
      <c r="B1157" s="236" t="s">
        <v>1294</v>
      </c>
      <c r="C1157" s="237" t="s">
        <v>1299</v>
      </c>
    </row>
    <row r="1158" spans="1:3" ht="15.75" thickBot="1" x14ac:dyDescent="0.3">
      <c r="A1158" s="240">
        <v>806001</v>
      </c>
      <c r="B1158" s="236" t="s">
        <v>12</v>
      </c>
      <c r="C1158" s="237" t="s">
        <v>1300</v>
      </c>
    </row>
    <row r="1159" spans="1:3" ht="15.75" thickBot="1" x14ac:dyDescent="0.3">
      <c r="A1159" s="240">
        <v>807001</v>
      </c>
      <c r="B1159" s="236" t="s">
        <v>279</v>
      </c>
      <c r="C1159" s="237" t="s">
        <v>1301</v>
      </c>
    </row>
    <row r="1160" spans="1:3" ht="15.75" thickBot="1" x14ac:dyDescent="0.3">
      <c r="A1160" s="240">
        <v>807002</v>
      </c>
      <c r="B1160" s="236" t="s">
        <v>279</v>
      </c>
      <c r="C1160" s="237" t="s">
        <v>1302</v>
      </c>
    </row>
    <row r="1161" spans="1:3" ht="15.75" thickBot="1" x14ac:dyDescent="0.3">
      <c r="A1161" s="240">
        <v>807003</v>
      </c>
      <c r="B1161" s="236" t="s">
        <v>279</v>
      </c>
      <c r="C1161" s="237" t="s">
        <v>1303</v>
      </c>
    </row>
    <row r="1162" spans="1:3" ht="15.75" thickBot="1" x14ac:dyDescent="0.3">
      <c r="A1162" s="240">
        <v>807004</v>
      </c>
      <c r="B1162" s="236" t="s">
        <v>279</v>
      </c>
      <c r="C1162" s="237" t="s">
        <v>1304</v>
      </c>
    </row>
    <row r="1163" spans="1:3" ht="15.75" thickBot="1" x14ac:dyDescent="0.3">
      <c r="A1163" s="240">
        <v>807005</v>
      </c>
      <c r="B1163" s="236" t="s">
        <v>279</v>
      </c>
      <c r="C1163" s="237" t="s">
        <v>1305</v>
      </c>
    </row>
    <row r="1164" spans="1:3" ht="15.75" thickBot="1" x14ac:dyDescent="0.3">
      <c r="A1164" s="240">
        <v>807006</v>
      </c>
      <c r="B1164" s="236" t="s">
        <v>279</v>
      </c>
      <c r="C1164" s="237" t="s">
        <v>1306</v>
      </c>
    </row>
    <row r="1165" spans="1:3" ht="15.75" thickBot="1" x14ac:dyDescent="0.3">
      <c r="A1165" s="240">
        <v>807007</v>
      </c>
      <c r="B1165" s="236" t="s">
        <v>279</v>
      </c>
      <c r="C1165" s="237" t="s">
        <v>1307</v>
      </c>
    </row>
    <row r="1166" spans="1:3" ht="15.75" thickBot="1" x14ac:dyDescent="0.3">
      <c r="A1166" s="240">
        <v>807008</v>
      </c>
      <c r="B1166" s="236" t="s">
        <v>279</v>
      </c>
      <c r="C1166" s="237" t="s">
        <v>1308</v>
      </c>
    </row>
    <row r="1167" spans="1:3" ht="15.75" thickBot="1" x14ac:dyDescent="0.3">
      <c r="A1167" s="240">
        <v>807009</v>
      </c>
      <c r="B1167" s="236" t="s">
        <v>279</v>
      </c>
      <c r="C1167" s="237" t="s">
        <v>1309</v>
      </c>
    </row>
    <row r="1168" spans="1:3" ht="15.75" thickBot="1" x14ac:dyDescent="0.3">
      <c r="A1168" s="240">
        <v>807010</v>
      </c>
      <c r="B1168" s="236" t="s">
        <v>165</v>
      </c>
      <c r="C1168" s="237" t="s">
        <v>1310</v>
      </c>
    </row>
    <row r="1169" spans="1:3" ht="15.75" thickBot="1" x14ac:dyDescent="0.3">
      <c r="A1169" s="240">
        <v>807011</v>
      </c>
      <c r="B1169" s="236" t="s">
        <v>279</v>
      </c>
      <c r="C1169" s="237" t="s">
        <v>1311</v>
      </c>
    </row>
    <row r="1170" spans="1:3" ht="15.75" thickBot="1" x14ac:dyDescent="0.3">
      <c r="A1170" s="240">
        <v>808001</v>
      </c>
      <c r="B1170" s="236" t="s">
        <v>1294</v>
      </c>
      <c r="C1170" s="237" t="s">
        <v>1312</v>
      </c>
    </row>
    <row r="1171" spans="1:3" ht="15.75" thickBot="1" x14ac:dyDescent="0.3">
      <c r="A1171" s="240">
        <v>808002</v>
      </c>
      <c r="B1171" s="236" t="s">
        <v>1294</v>
      </c>
      <c r="C1171" s="237" t="s">
        <v>1313</v>
      </c>
    </row>
    <row r="1172" spans="1:3" ht="15.75" thickBot="1" x14ac:dyDescent="0.3">
      <c r="A1172" s="240">
        <v>809001</v>
      </c>
      <c r="B1172" s="236" t="s">
        <v>165</v>
      </c>
      <c r="C1172" s="237" t="s">
        <v>1314</v>
      </c>
    </row>
    <row r="1173" spans="1:3" ht="15.75" thickBot="1" x14ac:dyDescent="0.3">
      <c r="A1173" s="240">
        <v>809002</v>
      </c>
      <c r="B1173" s="236" t="s">
        <v>165</v>
      </c>
      <c r="C1173" s="237" t="s">
        <v>1315</v>
      </c>
    </row>
    <row r="1174" spans="1:3" ht="15.75" thickBot="1" x14ac:dyDescent="0.3">
      <c r="A1174" s="240">
        <v>809003</v>
      </c>
      <c r="B1174" s="236" t="s">
        <v>165</v>
      </c>
      <c r="C1174" s="237" t="s">
        <v>1316</v>
      </c>
    </row>
    <row r="1175" spans="1:3" ht="15.75" thickBot="1" x14ac:dyDescent="0.3">
      <c r="A1175" s="240">
        <v>809004</v>
      </c>
      <c r="B1175" s="236" t="s">
        <v>165</v>
      </c>
      <c r="C1175" s="237" t="s">
        <v>1317</v>
      </c>
    </row>
    <row r="1176" spans="1:3" ht="15.75" thickBot="1" x14ac:dyDescent="0.3">
      <c r="A1176" s="240">
        <v>809005</v>
      </c>
      <c r="B1176" s="236" t="s">
        <v>165</v>
      </c>
      <c r="C1176" s="237" t="s">
        <v>1318</v>
      </c>
    </row>
    <row r="1177" spans="1:3" ht="15.75" thickBot="1" x14ac:dyDescent="0.3">
      <c r="A1177" s="240">
        <v>809006</v>
      </c>
      <c r="B1177" s="236" t="s">
        <v>165</v>
      </c>
      <c r="C1177" s="237" t="s">
        <v>1319</v>
      </c>
    </row>
    <row r="1178" spans="1:3" ht="15.75" thickBot="1" x14ac:dyDescent="0.3">
      <c r="A1178" s="240">
        <v>809007</v>
      </c>
      <c r="B1178" s="236" t="s">
        <v>165</v>
      </c>
      <c r="C1178" s="237" t="s">
        <v>1320</v>
      </c>
    </row>
    <row r="1179" spans="1:3" ht="15.75" thickBot="1" x14ac:dyDescent="0.3">
      <c r="A1179" s="240">
        <v>809008</v>
      </c>
      <c r="B1179" s="236" t="s">
        <v>165</v>
      </c>
      <c r="C1179" s="237" t="s">
        <v>1321</v>
      </c>
    </row>
    <row r="1180" spans="1:3" ht="15.75" thickBot="1" x14ac:dyDescent="0.3">
      <c r="A1180" s="240">
        <v>809009</v>
      </c>
      <c r="B1180" s="236" t="s">
        <v>165</v>
      </c>
      <c r="C1180" s="237" t="s">
        <v>1322</v>
      </c>
    </row>
    <row r="1181" spans="1:3" ht="15.75" thickBot="1" x14ac:dyDescent="0.3">
      <c r="A1181" s="240">
        <v>810001</v>
      </c>
      <c r="B1181" s="236" t="s">
        <v>1294</v>
      </c>
      <c r="C1181" s="237" t="s">
        <v>1323</v>
      </c>
    </row>
    <row r="1182" spans="1:3" ht="15.75" thickBot="1" x14ac:dyDescent="0.3">
      <c r="A1182" s="240">
        <v>811001</v>
      </c>
      <c r="B1182" s="236" t="s">
        <v>12</v>
      </c>
      <c r="C1182" s="237" t="s">
        <v>1324</v>
      </c>
    </row>
    <row r="1183" spans="1:3" ht="15.75" thickBot="1" x14ac:dyDescent="0.3">
      <c r="A1183" s="240">
        <v>811002</v>
      </c>
      <c r="B1183" s="236" t="s">
        <v>12</v>
      </c>
      <c r="C1183" s="237" t="s">
        <v>24</v>
      </c>
    </row>
    <row r="1184" spans="1:3" ht="15.75" thickBot="1" x14ac:dyDescent="0.3">
      <c r="A1184" s="240">
        <v>811003</v>
      </c>
      <c r="B1184" s="236" t="s">
        <v>12</v>
      </c>
      <c r="C1184" s="237" t="s">
        <v>25</v>
      </c>
    </row>
    <row r="1185" spans="1:3" ht="15.75" thickBot="1" x14ac:dyDescent="0.3">
      <c r="A1185" s="240">
        <v>811004</v>
      </c>
      <c r="B1185" s="236" t="s">
        <v>12</v>
      </c>
      <c r="C1185" s="237" t="s">
        <v>1325</v>
      </c>
    </row>
    <row r="1186" spans="1:3" ht="15.75" thickBot="1" x14ac:dyDescent="0.3">
      <c r="A1186" s="240">
        <v>811005</v>
      </c>
      <c r="B1186" s="236" t="s">
        <v>12</v>
      </c>
      <c r="C1186" s="237" t="s">
        <v>1326</v>
      </c>
    </row>
    <row r="1187" spans="1:3" ht="15.75" thickBot="1" x14ac:dyDescent="0.3">
      <c r="A1187" s="240">
        <v>811006</v>
      </c>
      <c r="B1187" s="236" t="s">
        <v>12</v>
      </c>
      <c r="C1187" s="237" t="s">
        <v>1327</v>
      </c>
    </row>
    <row r="1188" spans="1:3" ht="15.75" thickBot="1" x14ac:dyDescent="0.3">
      <c r="A1188" s="240">
        <v>811007</v>
      </c>
      <c r="B1188" s="236" t="s">
        <v>12</v>
      </c>
      <c r="C1188" s="237" t="s">
        <v>1328</v>
      </c>
    </row>
    <row r="1189" spans="1:3" ht="15.75" thickBot="1" x14ac:dyDescent="0.3">
      <c r="A1189" s="240">
        <v>811008</v>
      </c>
      <c r="B1189" s="236" t="s">
        <v>12</v>
      </c>
      <c r="C1189" s="237" t="s">
        <v>1329</v>
      </c>
    </row>
    <row r="1190" spans="1:3" ht="15.75" thickBot="1" x14ac:dyDescent="0.3">
      <c r="A1190" s="240">
        <v>811009</v>
      </c>
      <c r="B1190" s="236" t="s">
        <v>12</v>
      </c>
      <c r="C1190" s="237" t="s">
        <v>1330</v>
      </c>
    </row>
    <row r="1191" spans="1:3" ht="15.75" thickBot="1" x14ac:dyDescent="0.3">
      <c r="A1191" s="240">
        <v>811010</v>
      </c>
      <c r="B1191" s="236" t="s">
        <v>12</v>
      </c>
      <c r="C1191" s="237" t="s">
        <v>1331</v>
      </c>
    </row>
    <row r="1192" spans="1:3" ht="15.75" thickBot="1" x14ac:dyDescent="0.3">
      <c r="A1192" s="240">
        <v>811011</v>
      </c>
      <c r="B1192" s="236" t="s">
        <v>12</v>
      </c>
      <c r="C1192" s="237" t="s">
        <v>1332</v>
      </c>
    </row>
    <row r="1193" spans="1:3" ht="15.75" thickBot="1" x14ac:dyDescent="0.3">
      <c r="A1193" s="240">
        <v>811012</v>
      </c>
      <c r="B1193" s="236" t="s">
        <v>12</v>
      </c>
      <c r="C1193" s="237" t="s">
        <v>1333</v>
      </c>
    </row>
    <row r="1194" spans="1:3" ht="15.75" thickBot="1" x14ac:dyDescent="0.3">
      <c r="A1194" s="240">
        <v>811013</v>
      </c>
      <c r="B1194" s="236" t="s">
        <v>12</v>
      </c>
      <c r="C1194" s="237" t="s">
        <v>26</v>
      </c>
    </row>
    <row r="1195" spans="1:3" ht="15.75" thickBot="1" x14ac:dyDescent="0.3">
      <c r="A1195" s="240">
        <v>811014</v>
      </c>
      <c r="B1195" s="236" t="s">
        <v>12</v>
      </c>
      <c r="C1195" s="237" t="s">
        <v>27</v>
      </c>
    </row>
    <row r="1196" spans="1:3" ht="15.75" thickBot="1" x14ac:dyDescent="0.3">
      <c r="A1196" s="240">
        <v>811015</v>
      </c>
      <c r="B1196" s="236" t="s">
        <v>12</v>
      </c>
      <c r="C1196" s="237" t="s">
        <v>28</v>
      </c>
    </row>
    <row r="1197" spans="1:3" ht="15.75" thickBot="1" x14ac:dyDescent="0.3">
      <c r="A1197" s="240">
        <v>811016</v>
      </c>
      <c r="B1197" s="236" t="s">
        <v>12</v>
      </c>
      <c r="C1197" s="237" t="s">
        <v>1334</v>
      </c>
    </row>
    <row r="1198" spans="1:3" ht="15.75" thickBot="1" x14ac:dyDescent="0.3">
      <c r="A1198" s="240">
        <v>811017</v>
      </c>
      <c r="B1198" s="236" t="s">
        <v>12</v>
      </c>
      <c r="C1198" s="237" t="s">
        <v>29</v>
      </c>
    </row>
    <row r="1199" spans="1:3" ht="15.75" thickBot="1" x14ac:dyDescent="0.3">
      <c r="A1199" s="240">
        <v>811018</v>
      </c>
      <c r="B1199" s="236" t="s">
        <v>12</v>
      </c>
      <c r="C1199" s="237" t="s">
        <v>1335</v>
      </c>
    </row>
    <row r="1200" spans="1:3" ht="15.75" thickBot="1" x14ac:dyDescent="0.3">
      <c r="A1200" s="240">
        <v>811019</v>
      </c>
      <c r="B1200" s="236" t="s">
        <v>12</v>
      </c>
      <c r="C1200" s="237" t="s">
        <v>1336</v>
      </c>
    </row>
    <row r="1201" spans="1:3" ht="15.75" thickBot="1" x14ac:dyDescent="0.3">
      <c r="A1201" s="240">
        <v>811020</v>
      </c>
      <c r="B1201" s="236" t="s">
        <v>12</v>
      </c>
      <c r="C1201" s="237" t="s">
        <v>1337</v>
      </c>
    </row>
    <row r="1202" spans="1:3" ht="15.75" thickBot="1" x14ac:dyDescent="0.3">
      <c r="A1202" s="240">
        <v>811021</v>
      </c>
      <c r="B1202" s="236" t="s">
        <v>12</v>
      </c>
      <c r="C1202" s="237" t="s">
        <v>1338</v>
      </c>
    </row>
    <row r="1203" spans="1:3" ht="15.75" thickBot="1" x14ac:dyDescent="0.3">
      <c r="A1203" s="240">
        <v>811022</v>
      </c>
      <c r="B1203" s="236" t="s">
        <v>12</v>
      </c>
      <c r="C1203" s="237" t="s">
        <v>1339</v>
      </c>
    </row>
    <row r="1204" spans="1:3" ht="15.75" thickBot="1" x14ac:dyDescent="0.3">
      <c r="A1204" s="240">
        <v>811023</v>
      </c>
      <c r="B1204" s="236" t="s">
        <v>12</v>
      </c>
      <c r="C1204" s="237" t="s">
        <v>1340</v>
      </c>
    </row>
    <row r="1205" spans="1:3" ht="15.75" thickBot="1" x14ac:dyDescent="0.3">
      <c r="A1205" s="240">
        <v>811024</v>
      </c>
      <c r="B1205" s="236" t="s">
        <v>12</v>
      </c>
      <c r="C1205" s="237" t="s">
        <v>1341</v>
      </c>
    </row>
    <row r="1206" spans="1:3" ht="15.75" thickBot="1" x14ac:dyDescent="0.3">
      <c r="A1206" s="240">
        <v>813001</v>
      </c>
      <c r="B1206" s="236" t="s">
        <v>1342</v>
      </c>
      <c r="C1206" s="237" t="s">
        <v>1343</v>
      </c>
    </row>
    <row r="1207" spans="1:3" ht="15.75" thickBot="1" x14ac:dyDescent="0.3">
      <c r="A1207" s="240">
        <v>817001</v>
      </c>
      <c r="B1207" s="236" t="s">
        <v>626</v>
      </c>
      <c r="C1207" s="237" t="s">
        <v>1344</v>
      </c>
    </row>
    <row r="1208" spans="1:3" ht="15.75" thickBot="1" x14ac:dyDescent="0.3">
      <c r="A1208" s="240">
        <v>817002</v>
      </c>
      <c r="B1208" s="236" t="s">
        <v>626</v>
      </c>
      <c r="C1208" s="237" t="s">
        <v>1345</v>
      </c>
    </row>
    <row r="1209" spans="1:3" ht="15.75" thickBot="1" x14ac:dyDescent="0.3">
      <c r="A1209" s="240">
        <v>817003</v>
      </c>
      <c r="B1209" s="236" t="s">
        <v>279</v>
      </c>
      <c r="C1209" s="237" t="s">
        <v>1346</v>
      </c>
    </row>
    <row r="1210" spans="1:3" ht="15.75" thickBot="1" x14ac:dyDescent="0.3">
      <c r="A1210" s="240">
        <v>817004</v>
      </c>
      <c r="B1210" s="236" t="s">
        <v>626</v>
      </c>
      <c r="C1210" s="237" t="s">
        <v>1347</v>
      </c>
    </row>
    <row r="1211" spans="1:3" ht="15.75" thickBot="1" x14ac:dyDescent="0.3">
      <c r="A1211" s="240">
        <v>817005</v>
      </c>
      <c r="B1211" s="236" t="s">
        <v>279</v>
      </c>
      <c r="C1211" s="237" t="s">
        <v>1348</v>
      </c>
    </row>
    <row r="1212" spans="1:3" ht="15.75" thickBot="1" x14ac:dyDescent="0.3">
      <c r="A1212" s="240">
        <v>817006</v>
      </c>
      <c r="B1212" s="236" t="s">
        <v>279</v>
      </c>
      <c r="C1212" s="237" t="s">
        <v>1349</v>
      </c>
    </row>
    <row r="1213" spans="1:3" ht="15.75" thickBot="1" x14ac:dyDescent="0.3">
      <c r="A1213" s="240">
        <v>817007</v>
      </c>
      <c r="B1213" s="236" t="s">
        <v>279</v>
      </c>
      <c r="C1213" s="237" t="s">
        <v>1350</v>
      </c>
    </row>
    <row r="1214" spans="1:3" ht="15.75" thickBot="1" x14ac:dyDescent="0.3">
      <c r="A1214" s="240">
        <v>817008</v>
      </c>
      <c r="B1214" s="236" t="s">
        <v>279</v>
      </c>
      <c r="C1214" s="237" t="s">
        <v>1351</v>
      </c>
    </row>
    <row r="1215" spans="1:3" ht="15.75" thickBot="1" x14ac:dyDescent="0.3">
      <c r="A1215" s="240">
        <v>817009</v>
      </c>
      <c r="B1215" s="236" t="s">
        <v>279</v>
      </c>
      <c r="C1215" s="237" t="s">
        <v>1352</v>
      </c>
    </row>
    <row r="1216" spans="1:3" ht="15.75" thickBot="1" x14ac:dyDescent="0.3">
      <c r="A1216" s="240">
        <v>817010</v>
      </c>
      <c r="B1216" s="236" t="s">
        <v>279</v>
      </c>
      <c r="C1216" s="237" t="s">
        <v>1353</v>
      </c>
    </row>
    <row r="1217" spans="1:3" ht="15.75" thickBot="1" x14ac:dyDescent="0.3">
      <c r="A1217" s="240">
        <v>817011</v>
      </c>
      <c r="B1217" s="236" t="s">
        <v>279</v>
      </c>
      <c r="C1217" s="237" t="s">
        <v>1354</v>
      </c>
    </row>
    <row r="1218" spans="1:3" ht="15.75" thickBot="1" x14ac:dyDescent="0.3">
      <c r="A1218" s="240">
        <v>817012</v>
      </c>
      <c r="B1218" s="236" t="s">
        <v>626</v>
      </c>
      <c r="C1218" s="237" t="s">
        <v>1355</v>
      </c>
    </row>
    <row r="1219" spans="1:3" ht="15.75" thickBot="1" x14ac:dyDescent="0.3">
      <c r="A1219" s="240">
        <v>817013</v>
      </c>
      <c r="B1219" s="236" t="s">
        <v>279</v>
      </c>
      <c r="C1219" s="237" t="s">
        <v>1356</v>
      </c>
    </row>
    <row r="1220" spans="1:3" ht="15.75" thickBot="1" x14ac:dyDescent="0.3">
      <c r="A1220" s="240">
        <v>817014</v>
      </c>
      <c r="B1220" s="236" t="s">
        <v>279</v>
      </c>
      <c r="C1220" s="237" t="s">
        <v>30</v>
      </c>
    </row>
    <row r="1221" spans="1:3" ht="15.75" thickBot="1" x14ac:dyDescent="0.3">
      <c r="A1221" s="240">
        <v>817015</v>
      </c>
      <c r="B1221" s="236" t="s">
        <v>165</v>
      </c>
      <c r="C1221" s="237" t="s">
        <v>1357</v>
      </c>
    </row>
    <row r="1222" spans="1:3" ht="15.75" thickBot="1" x14ac:dyDescent="0.3">
      <c r="A1222" s="240">
        <v>817016</v>
      </c>
      <c r="B1222" s="236" t="s">
        <v>165</v>
      </c>
      <c r="C1222" s="237" t="s">
        <v>1358</v>
      </c>
    </row>
    <row r="1223" spans="1:3" ht="15.75" thickBot="1" x14ac:dyDescent="0.3">
      <c r="A1223" s="240">
        <v>817017</v>
      </c>
      <c r="B1223" s="236" t="s">
        <v>165</v>
      </c>
      <c r="C1223" s="237" t="s">
        <v>1359</v>
      </c>
    </row>
    <row r="1224" spans="1:3" ht="15.75" thickBot="1" x14ac:dyDescent="0.3">
      <c r="A1224" s="240">
        <v>817018</v>
      </c>
      <c r="B1224" s="236" t="s">
        <v>279</v>
      </c>
      <c r="C1224" s="237" t="s">
        <v>1360</v>
      </c>
    </row>
    <row r="1225" spans="1:3" ht="15.75" thickBot="1" x14ac:dyDescent="0.3">
      <c r="A1225" s="240">
        <v>817019</v>
      </c>
      <c r="B1225" s="236" t="s">
        <v>279</v>
      </c>
      <c r="C1225" s="237" t="s">
        <v>46</v>
      </c>
    </row>
    <row r="1226" spans="1:3" ht="15.75" thickBot="1" x14ac:dyDescent="0.3">
      <c r="A1226" s="240">
        <v>817020</v>
      </c>
      <c r="B1226" s="236" t="s">
        <v>279</v>
      </c>
      <c r="C1226" s="237" t="s">
        <v>1361</v>
      </c>
    </row>
    <row r="1227" spans="1:3" ht="15.75" thickBot="1" x14ac:dyDescent="0.3">
      <c r="A1227" s="240">
        <v>817021</v>
      </c>
      <c r="B1227" s="236" t="s">
        <v>279</v>
      </c>
      <c r="C1227" s="237" t="s">
        <v>1362</v>
      </c>
    </row>
    <row r="1228" spans="1:3" ht="15.75" thickBot="1" x14ac:dyDescent="0.3">
      <c r="A1228" s="240">
        <v>817022</v>
      </c>
      <c r="B1228" s="236" t="s">
        <v>279</v>
      </c>
      <c r="C1228" s="237" t="s">
        <v>1363</v>
      </c>
    </row>
    <row r="1229" spans="1:3" ht="15.75" thickBot="1" x14ac:dyDescent="0.3">
      <c r="A1229" s="240">
        <v>817023</v>
      </c>
      <c r="B1229" s="236" t="s">
        <v>279</v>
      </c>
      <c r="C1229" s="237" t="s">
        <v>1364</v>
      </c>
    </row>
    <row r="1230" spans="1:3" ht="15.75" thickBot="1" x14ac:dyDescent="0.3">
      <c r="A1230" s="240">
        <v>817024</v>
      </c>
      <c r="B1230" s="236" t="s">
        <v>279</v>
      </c>
      <c r="C1230" s="237" t="s">
        <v>1365</v>
      </c>
    </row>
    <row r="1231" spans="1:3" ht="15.75" thickBot="1" x14ac:dyDescent="0.3">
      <c r="A1231" s="240">
        <v>817025</v>
      </c>
      <c r="B1231" s="236" t="s">
        <v>279</v>
      </c>
      <c r="C1231" s="237" t="s">
        <v>1366</v>
      </c>
    </row>
    <row r="1232" spans="1:3" ht="15.75" thickBot="1" x14ac:dyDescent="0.3">
      <c r="A1232" s="240">
        <v>817026</v>
      </c>
      <c r="B1232" s="236" t="s">
        <v>279</v>
      </c>
      <c r="C1232" s="237" t="s">
        <v>1367</v>
      </c>
    </row>
    <row r="1233" spans="1:3" ht="15.75" thickBot="1" x14ac:dyDescent="0.3">
      <c r="A1233" s="240">
        <v>817027</v>
      </c>
      <c r="B1233" s="236" t="s">
        <v>165</v>
      </c>
      <c r="C1233" s="237" t="s">
        <v>1368</v>
      </c>
    </row>
    <row r="1234" spans="1:3" ht="15.75" thickBot="1" x14ac:dyDescent="0.3">
      <c r="A1234" s="240">
        <v>817028</v>
      </c>
      <c r="B1234" s="236" t="s">
        <v>165</v>
      </c>
      <c r="C1234" s="237" t="s">
        <v>1369</v>
      </c>
    </row>
    <row r="1235" spans="1:3" ht="15.75" thickBot="1" x14ac:dyDescent="0.3">
      <c r="A1235" s="240">
        <v>817029</v>
      </c>
      <c r="B1235" s="236" t="s">
        <v>165</v>
      </c>
      <c r="C1235" s="237" t="s">
        <v>1370</v>
      </c>
    </row>
    <row r="1236" spans="1:3" ht="15.75" thickBot="1" x14ac:dyDescent="0.3">
      <c r="A1236" s="240">
        <v>817030</v>
      </c>
      <c r="B1236" s="236" t="s">
        <v>165</v>
      </c>
      <c r="C1236" s="237" t="s">
        <v>1371</v>
      </c>
    </row>
    <row r="1237" spans="1:3" ht="15.75" thickBot="1" x14ac:dyDescent="0.3">
      <c r="A1237" s="240">
        <v>817031</v>
      </c>
      <c r="B1237" s="236" t="s">
        <v>626</v>
      </c>
      <c r="C1237" s="237" t="s">
        <v>1372</v>
      </c>
    </row>
    <row r="1238" spans="1:3" ht="15.75" thickBot="1" x14ac:dyDescent="0.3">
      <c r="A1238" s="240">
        <v>817032</v>
      </c>
      <c r="B1238" s="236" t="s">
        <v>626</v>
      </c>
      <c r="C1238" s="237" t="s">
        <v>1373</v>
      </c>
    </row>
    <row r="1239" spans="1:3" ht="15.75" thickBot="1" x14ac:dyDescent="0.3">
      <c r="A1239" s="240">
        <v>818001</v>
      </c>
      <c r="B1239" s="236" t="s">
        <v>626</v>
      </c>
      <c r="C1239" s="237" t="s">
        <v>1374</v>
      </c>
    </row>
    <row r="1240" spans="1:3" ht="15.75" thickBot="1" x14ac:dyDescent="0.3">
      <c r="A1240" s="240">
        <v>818002</v>
      </c>
      <c r="B1240" s="236" t="s">
        <v>626</v>
      </c>
      <c r="C1240" s="237" t="s">
        <v>1375</v>
      </c>
    </row>
    <row r="1241" spans="1:3" ht="15.75" thickBot="1" x14ac:dyDescent="0.3">
      <c r="A1241" s="240">
        <v>818003</v>
      </c>
      <c r="B1241" s="236" t="s">
        <v>626</v>
      </c>
      <c r="C1241" s="237" t="s">
        <v>1376</v>
      </c>
    </row>
    <row r="1242" spans="1:3" ht="15.75" thickBot="1" x14ac:dyDescent="0.3">
      <c r="A1242" s="240">
        <v>818004</v>
      </c>
      <c r="B1242" s="236" t="s">
        <v>626</v>
      </c>
      <c r="C1242" s="237" t="s">
        <v>1377</v>
      </c>
    </row>
    <row r="1243" spans="1:3" ht="15.75" thickBot="1" x14ac:dyDescent="0.3">
      <c r="A1243" s="240">
        <v>818005</v>
      </c>
      <c r="B1243" s="236" t="s">
        <v>626</v>
      </c>
      <c r="C1243" s="237" t="s">
        <v>1378</v>
      </c>
    </row>
    <row r="1244" spans="1:3" ht="15.75" thickBot="1" x14ac:dyDescent="0.3">
      <c r="A1244" s="240">
        <v>818006</v>
      </c>
      <c r="B1244" s="236" t="s">
        <v>626</v>
      </c>
      <c r="C1244" s="237" t="s">
        <v>1379</v>
      </c>
    </row>
    <row r="1245" spans="1:3" ht="15.75" thickBot="1" x14ac:dyDescent="0.3">
      <c r="A1245" s="240">
        <v>819001</v>
      </c>
      <c r="B1245" s="236" t="s">
        <v>165</v>
      </c>
      <c r="C1245" s="237" t="s">
        <v>1380</v>
      </c>
    </row>
    <row r="1246" spans="1:3" ht="15.75" thickBot="1" x14ac:dyDescent="0.3">
      <c r="A1246" s="240">
        <v>819002</v>
      </c>
      <c r="B1246" s="236" t="s">
        <v>165</v>
      </c>
      <c r="C1246" s="237" t="s">
        <v>1381</v>
      </c>
    </row>
    <row r="1247" spans="1:3" ht="15.75" thickBot="1" x14ac:dyDescent="0.3">
      <c r="A1247" s="240">
        <v>819003</v>
      </c>
      <c r="B1247" s="236" t="s">
        <v>165</v>
      </c>
      <c r="C1247" s="237" t="s">
        <v>1382</v>
      </c>
    </row>
    <row r="1248" spans="1:3" ht="15.75" thickBot="1" x14ac:dyDescent="0.3">
      <c r="A1248" s="240">
        <v>819004</v>
      </c>
      <c r="B1248" s="236" t="s">
        <v>165</v>
      </c>
      <c r="C1248" s="237" t="s">
        <v>1383</v>
      </c>
    </row>
    <row r="1249" spans="1:3" ht="15.75" thickBot="1" x14ac:dyDescent="0.3">
      <c r="A1249" s="240">
        <v>819005</v>
      </c>
      <c r="B1249" s="236" t="s">
        <v>165</v>
      </c>
      <c r="C1249" s="237" t="s">
        <v>1384</v>
      </c>
    </row>
    <row r="1250" spans="1:3" ht="15.75" thickBot="1" x14ac:dyDescent="0.3">
      <c r="A1250" s="240">
        <v>819006</v>
      </c>
      <c r="B1250" s="236" t="s">
        <v>165</v>
      </c>
      <c r="C1250" s="237" t="s">
        <v>1385</v>
      </c>
    </row>
    <row r="1251" spans="1:3" ht="15.75" thickBot="1" x14ac:dyDescent="0.3">
      <c r="A1251" s="240">
        <v>819007</v>
      </c>
      <c r="B1251" s="236" t="s">
        <v>165</v>
      </c>
      <c r="C1251" s="237" t="s">
        <v>1386</v>
      </c>
    </row>
    <row r="1252" spans="1:3" ht="15.75" thickBot="1" x14ac:dyDescent="0.3">
      <c r="A1252" s="240">
        <v>819008</v>
      </c>
      <c r="B1252" s="236" t="s">
        <v>165</v>
      </c>
      <c r="C1252" s="237" t="s">
        <v>1387</v>
      </c>
    </row>
    <row r="1253" spans="1:3" ht="15.75" thickBot="1" x14ac:dyDescent="0.3">
      <c r="A1253" s="240">
        <v>819009</v>
      </c>
      <c r="B1253" s="236" t="s">
        <v>165</v>
      </c>
      <c r="C1253" s="237" t="s">
        <v>1388</v>
      </c>
    </row>
    <row r="1254" spans="1:3" ht="15.75" thickBot="1" x14ac:dyDescent="0.3">
      <c r="A1254" s="240">
        <v>819010</v>
      </c>
      <c r="B1254" s="236" t="s">
        <v>165</v>
      </c>
      <c r="C1254" s="237" t="s">
        <v>1389</v>
      </c>
    </row>
    <row r="1255" spans="1:3" ht="15.75" thickBot="1" x14ac:dyDescent="0.3">
      <c r="A1255" s="240">
        <v>819011</v>
      </c>
      <c r="B1255" s="236" t="s">
        <v>165</v>
      </c>
      <c r="C1255" s="237" t="s">
        <v>1390</v>
      </c>
    </row>
    <row r="1256" spans="1:3" ht="15.75" thickBot="1" x14ac:dyDescent="0.3">
      <c r="A1256" s="240">
        <v>819012</v>
      </c>
      <c r="B1256" s="236" t="s">
        <v>165</v>
      </c>
      <c r="C1256" s="237" t="s">
        <v>1391</v>
      </c>
    </row>
    <row r="1257" spans="1:3" ht="15.75" thickBot="1" x14ac:dyDescent="0.3">
      <c r="A1257" s="240">
        <v>819013</v>
      </c>
      <c r="B1257" s="236" t="s">
        <v>165</v>
      </c>
      <c r="C1257" s="237" t="s">
        <v>1392</v>
      </c>
    </row>
    <row r="1258" spans="1:3" ht="15.75" thickBot="1" x14ac:dyDescent="0.3">
      <c r="A1258" s="240">
        <v>819014</v>
      </c>
      <c r="B1258" s="236" t="s">
        <v>165</v>
      </c>
      <c r="C1258" s="237" t="s">
        <v>1393</v>
      </c>
    </row>
    <row r="1259" spans="1:3" ht="15.75" thickBot="1" x14ac:dyDescent="0.3">
      <c r="A1259" s="240">
        <v>819015</v>
      </c>
      <c r="B1259" s="236" t="s">
        <v>165</v>
      </c>
      <c r="C1259" s="237" t="s">
        <v>1394</v>
      </c>
    </row>
    <row r="1260" spans="1:3" ht="15.75" thickBot="1" x14ac:dyDescent="0.3">
      <c r="A1260" s="240">
        <v>819016</v>
      </c>
      <c r="B1260" s="236" t="s">
        <v>165</v>
      </c>
      <c r="C1260" s="237" t="s">
        <v>1395</v>
      </c>
    </row>
    <row r="1261" spans="1:3" ht="15.75" thickBot="1" x14ac:dyDescent="0.3">
      <c r="A1261" s="240">
        <v>819017</v>
      </c>
      <c r="B1261" s="236" t="s">
        <v>165</v>
      </c>
      <c r="C1261" s="237" t="s">
        <v>1396</v>
      </c>
    </row>
    <row r="1262" spans="1:3" ht="15.75" thickBot="1" x14ac:dyDescent="0.3">
      <c r="A1262" s="240">
        <v>819018</v>
      </c>
      <c r="B1262" s="236" t="s">
        <v>165</v>
      </c>
      <c r="C1262" s="237" t="s">
        <v>1397</v>
      </c>
    </row>
    <row r="1263" spans="1:3" ht="15.75" thickBot="1" x14ac:dyDescent="0.3">
      <c r="A1263" s="240">
        <v>819019</v>
      </c>
      <c r="B1263" s="236" t="s">
        <v>626</v>
      </c>
      <c r="C1263" s="237" t="s">
        <v>1398</v>
      </c>
    </row>
    <row r="1264" spans="1:3" ht="15.75" thickBot="1" x14ac:dyDescent="0.3">
      <c r="A1264" s="240">
        <v>819020</v>
      </c>
      <c r="B1264" s="236" t="s">
        <v>165</v>
      </c>
      <c r="C1264" s="237" t="s">
        <v>1399</v>
      </c>
    </row>
    <row r="1265" spans="1:3" ht="15.75" thickBot="1" x14ac:dyDescent="0.3">
      <c r="A1265" s="240">
        <v>820001</v>
      </c>
      <c r="B1265" s="236" t="s">
        <v>165</v>
      </c>
      <c r="C1265" s="237" t="s">
        <v>1400</v>
      </c>
    </row>
    <row r="1266" spans="1:3" ht="15.75" thickBot="1" x14ac:dyDescent="0.3">
      <c r="A1266" s="240">
        <v>820002</v>
      </c>
      <c r="B1266" s="236" t="s">
        <v>165</v>
      </c>
      <c r="C1266" s="237" t="s">
        <v>1401</v>
      </c>
    </row>
    <row r="1267" spans="1:3" ht="15.75" thickBot="1" x14ac:dyDescent="0.3">
      <c r="A1267" s="240">
        <v>820003</v>
      </c>
      <c r="B1267" s="236" t="s">
        <v>165</v>
      </c>
      <c r="C1267" s="237" t="s">
        <v>1402</v>
      </c>
    </row>
    <row r="1268" spans="1:3" ht="15.75" thickBot="1" x14ac:dyDescent="0.3">
      <c r="A1268" s="240">
        <v>820004</v>
      </c>
      <c r="B1268" s="236" t="s">
        <v>165</v>
      </c>
      <c r="C1268" s="237" t="s">
        <v>1403</v>
      </c>
    </row>
    <row r="1269" spans="1:3" ht="15.75" thickBot="1" x14ac:dyDescent="0.3">
      <c r="A1269" s="240">
        <v>820005</v>
      </c>
      <c r="B1269" s="236" t="s">
        <v>165</v>
      </c>
      <c r="C1269" s="237" t="s">
        <v>1404</v>
      </c>
    </row>
    <row r="1270" spans="1:3" ht="15.75" thickBot="1" x14ac:dyDescent="0.3">
      <c r="A1270" s="240">
        <v>820006</v>
      </c>
      <c r="B1270" s="236" t="s">
        <v>165</v>
      </c>
      <c r="C1270" s="237" t="s">
        <v>1405</v>
      </c>
    </row>
    <row r="1271" spans="1:3" ht="15.75" thickBot="1" x14ac:dyDescent="0.3">
      <c r="A1271" s="240">
        <v>820007</v>
      </c>
      <c r="B1271" s="236" t="s">
        <v>279</v>
      </c>
      <c r="C1271" s="237" t="s">
        <v>1406</v>
      </c>
    </row>
    <row r="1272" spans="1:3" ht="15.75" thickBot="1" x14ac:dyDescent="0.3">
      <c r="A1272" s="240">
        <v>820008</v>
      </c>
      <c r="B1272" s="236" t="s">
        <v>279</v>
      </c>
      <c r="C1272" s="237" t="s">
        <v>1407</v>
      </c>
    </row>
    <row r="1273" spans="1:3" ht="15.75" thickBot="1" x14ac:dyDescent="0.3">
      <c r="A1273" s="240">
        <v>820009</v>
      </c>
      <c r="B1273" s="236" t="s">
        <v>279</v>
      </c>
      <c r="C1273" s="237" t="s">
        <v>1408</v>
      </c>
    </row>
    <row r="1274" spans="1:3" ht="15.75" thickBot="1" x14ac:dyDescent="0.3">
      <c r="A1274" s="240">
        <v>820010</v>
      </c>
      <c r="B1274" s="236" t="s">
        <v>279</v>
      </c>
      <c r="C1274" s="237" t="s">
        <v>1409</v>
      </c>
    </row>
    <row r="1275" spans="1:3" ht="15.75" thickBot="1" x14ac:dyDescent="0.3">
      <c r="A1275" s="240">
        <v>820011</v>
      </c>
      <c r="B1275" s="236" t="s">
        <v>279</v>
      </c>
      <c r="C1275" s="237" t="s">
        <v>1410</v>
      </c>
    </row>
    <row r="1276" spans="1:3" ht="15.75" thickBot="1" x14ac:dyDescent="0.3">
      <c r="A1276" s="240">
        <v>820012</v>
      </c>
      <c r="B1276" s="236" t="s">
        <v>279</v>
      </c>
      <c r="C1276" s="237" t="s">
        <v>1411</v>
      </c>
    </row>
    <row r="1277" spans="1:3" ht="15.75" thickBot="1" x14ac:dyDescent="0.3">
      <c r="A1277" s="240">
        <v>820013</v>
      </c>
      <c r="B1277" s="236" t="s">
        <v>279</v>
      </c>
      <c r="C1277" s="237" t="s">
        <v>1412</v>
      </c>
    </row>
    <row r="1278" spans="1:3" ht="15.75" thickBot="1" x14ac:dyDescent="0.3">
      <c r="A1278" s="240">
        <v>820014</v>
      </c>
      <c r="B1278" s="236" t="s">
        <v>165</v>
      </c>
      <c r="C1278" s="237" t="s">
        <v>1413</v>
      </c>
    </row>
    <row r="1279" spans="1:3" ht="15.75" thickBot="1" x14ac:dyDescent="0.3">
      <c r="A1279" s="240">
        <v>820015</v>
      </c>
      <c r="B1279" s="236" t="s">
        <v>165</v>
      </c>
      <c r="C1279" s="237" t="s">
        <v>1414</v>
      </c>
    </row>
    <row r="1280" spans="1:3" ht="15.75" thickBot="1" x14ac:dyDescent="0.3">
      <c r="A1280" s="240">
        <v>820016</v>
      </c>
      <c r="B1280" s="236" t="s">
        <v>165</v>
      </c>
      <c r="C1280" s="237" t="s">
        <v>1415</v>
      </c>
    </row>
    <row r="1281" spans="1:3" ht="15.75" thickBot="1" x14ac:dyDescent="0.3">
      <c r="A1281" s="240">
        <v>820017</v>
      </c>
      <c r="B1281" s="236" t="s">
        <v>165</v>
      </c>
      <c r="C1281" s="237" t="s">
        <v>1416</v>
      </c>
    </row>
    <row r="1282" spans="1:3" ht="15.75" thickBot="1" x14ac:dyDescent="0.3">
      <c r="A1282" s="240">
        <v>820018</v>
      </c>
      <c r="B1282" s="236" t="s">
        <v>165</v>
      </c>
      <c r="C1282" s="237" t="s">
        <v>1417</v>
      </c>
    </row>
    <row r="1283" spans="1:3" ht="15.75" thickBot="1" x14ac:dyDescent="0.3">
      <c r="A1283" s="240">
        <v>820019</v>
      </c>
      <c r="B1283" s="236" t="s">
        <v>626</v>
      </c>
      <c r="C1283" s="237" t="s">
        <v>1418</v>
      </c>
    </row>
    <row r="1284" spans="1:3" ht="15.75" thickBot="1" x14ac:dyDescent="0.3">
      <c r="A1284" s="240">
        <v>820020</v>
      </c>
      <c r="B1284" s="236" t="s">
        <v>626</v>
      </c>
      <c r="C1284" s="237" t="s">
        <v>1419</v>
      </c>
    </row>
    <row r="1285" spans="1:3" ht="15.75" thickBot="1" x14ac:dyDescent="0.3">
      <c r="A1285" s="240">
        <v>821001</v>
      </c>
      <c r="B1285" s="236" t="s">
        <v>165</v>
      </c>
      <c r="C1285" s="237" t="s">
        <v>1420</v>
      </c>
    </row>
    <row r="1286" spans="1:3" ht="15.75" thickBot="1" x14ac:dyDescent="0.3">
      <c r="A1286" s="240">
        <v>821002</v>
      </c>
      <c r="B1286" s="236" t="s">
        <v>165</v>
      </c>
      <c r="C1286" s="237" t="s">
        <v>1421</v>
      </c>
    </row>
    <row r="1287" spans="1:3" ht="15.75" thickBot="1" x14ac:dyDescent="0.3">
      <c r="A1287" s="240">
        <v>821003</v>
      </c>
      <c r="B1287" s="236" t="s">
        <v>165</v>
      </c>
      <c r="C1287" s="237" t="s">
        <v>1422</v>
      </c>
    </row>
    <row r="1288" spans="1:3" ht="15.75" thickBot="1" x14ac:dyDescent="0.3">
      <c r="A1288" s="240">
        <v>821004</v>
      </c>
      <c r="B1288" s="236" t="s">
        <v>165</v>
      </c>
      <c r="C1288" s="237" t="s">
        <v>1423</v>
      </c>
    </row>
    <row r="1289" spans="1:3" ht="15.75" thickBot="1" x14ac:dyDescent="0.3">
      <c r="A1289" s="240">
        <v>821005</v>
      </c>
      <c r="B1289" s="236" t="s">
        <v>626</v>
      </c>
      <c r="C1289" s="237" t="s">
        <v>1424</v>
      </c>
    </row>
    <row r="1290" spans="1:3" ht="15.75" thickBot="1" x14ac:dyDescent="0.3">
      <c r="A1290" s="240">
        <v>821006</v>
      </c>
      <c r="B1290" s="236" t="s">
        <v>626</v>
      </c>
      <c r="C1290" s="237" t="s">
        <v>1425</v>
      </c>
    </row>
    <row r="1291" spans="1:3" ht="15.75" thickBot="1" x14ac:dyDescent="0.3">
      <c r="A1291" s="240">
        <v>822001</v>
      </c>
      <c r="B1291" s="236" t="s">
        <v>626</v>
      </c>
      <c r="C1291" s="237" t="s">
        <v>1426</v>
      </c>
    </row>
    <row r="1292" spans="1:3" ht="15.75" thickBot="1" x14ac:dyDescent="0.3">
      <c r="A1292" s="240">
        <v>822002</v>
      </c>
      <c r="B1292" s="236" t="s">
        <v>626</v>
      </c>
      <c r="C1292" s="237" t="s">
        <v>1427</v>
      </c>
    </row>
    <row r="1293" spans="1:3" ht="15.75" thickBot="1" x14ac:dyDescent="0.3">
      <c r="A1293" s="240">
        <v>822003</v>
      </c>
      <c r="B1293" s="236" t="s">
        <v>626</v>
      </c>
      <c r="C1293" s="237" t="s">
        <v>1428</v>
      </c>
    </row>
    <row r="1294" spans="1:3" ht="15.75" thickBot="1" x14ac:dyDescent="0.3">
      <c r="A1294" s="240">
        <v>822004</v>
      </c>
      <c r="B1294" s="236" t="s">
        <v>279</v>
      </c>
      <c r="C1294" s="237" t="s">
        <v>1429</v>
      </c>
    </row>
    <row r="1295" spans="1:3" ht="15.75" thickBot="1" x14ac:dyDescent="0.3">
      <c r="A1295" s="240">
        <v>822005</v>
      </c>
      <c r="B1295" s="236" t="s">
        <v>165</v>
      </c>
      <c r="C1295" s="237" t="s">
        <v>1430</v>
      </c>
    </row>
    <row r="1296" spans="1:3" ht="15.75" thickBot="1" x14ac:dyDescent="0.3">
      <c r="A1296" s="240">
        <v>822006</v>
      </c>
      <c r="B1296" s="236" t="s">
        <v>165</v>
      </c>
      <c r="C1296" s="237" t="s">
        <v>1431</v>
      </c>
    </row>
    <row r="1297" spans="1:3" ht="15.75" thickBot="1" x14ac:dyDescent="0.3">
      <c r="A1297" s="240">
        <v>822007</v>
      </c>
      <c r="B1297" s="236" t="s">
        <v>165</v>
      </c>
      <c r="C1297" s="237" t="s">
        <v>1432</v>
      </c>
    </row>
    <row r="1298" spans="1:3" ht="15.75" thickBot="1" x14ac:dyDescent="0.3">
      <c r="A1298" s="240">
        <v>822008</v>
      </c>
      <c r="B1298" s="236" t="s">
        <v>165</v>
      </c>
      <c r="C1298" s="237" t="s">
        <v>1433</v>
      </c>
    </row>
    <row r="1299" spans="1:3" ht="15.75" thickBot="1" x14ac:dyDescent="0.3">
      <c r="A1299" s="240">
        <v>822009</v>
      </c>
      <c r="B1299" s="236" t="s">
        <v>626</v>
      </c>
      <c r="C1299" s="237" t="s">
        <v>1434</v>
      </c>
    </row>
    <row r="1300" spans="1:3" ht="15.75" thickBot="1" x14ac:dyDescent="0.3">
      <c r="A1300" s="240">
        <v>823001</v>
      </c>
      <c r="B1300" s="236" t="s">
        <v>626</v>
      </c>
      <c r="C1300" s="237" t="s">
        <v>1435</v>
      </c>
    </row>
    <row r="1301" spans="1:3" ht="15.75" thickBot="1" x14ac:dyDescent="0.3">
      <c r="A1301" s="240">
        <v>823002</v>
      </c>
      <c r="B1301" s="236" t="s">
        <v>165</v>
      </c>
      <c r="C1301" s="237" t="s">
        <v>1436</v>
      </c>
    </row>
    <row r="1302" spans="1:3" ht="15.75" thickBot="1" x14ac:dyDescent="0.3">
      <c r="A1302" s="240">
        <v>823003</v>
      </c>
      <c r="B1302" s="236" t="s">
        <v>165</v>
      </c>
      <c r="C1302" s="237" t="s">
        <v>1437</v>
      </c>
    </row>
    <row r="1303" spans="1:3" ht="15.75" thickBot="1" x14ac:dyDescent="0.3">
      <c r="A1303" s="240">
        <v>824001</v>
      </c>
      <c r="B1303" s="236" t="s">
        <v>165</v>
      </c>
      <c r="C1303" s="237" t="s">
        <v>1438</v>
      </c>
    </row>
    <row r="1304" spans="1:3" ht="15.75" thickBot="1" x14ac:dyDescent="0.3">
      <c r="A1304" s="240">
        <v>824002</v>
      </c>
      <c r="B1304" s="236" t="s">
        <v>165</v>
      </c>
      <c r="C1304" s="237" t="s">
        <v>1439</v>
      </c>
    </row>
    <row r="1305" spans="1:3" ht="15.75" thickBot="1" x14ac:dyDescent="0.3">
      <c r="A1305" s="240">
        <v>824003</v>
      </c>
      <c r="B1305" s="236" t="s">
        <v>165</v>
      </c>
      <c r="C1305" s="237" t="s">
        <v>1440</v>
      </c>
    </row>
    <row r="1306" spans="1:3" ht="15.75" thickBot="1" x14ac:dyDescent="0.3">
      <c r="A1306" s="240">
        <v>825001</v>
      </c>
      <c r="B1306" s="236" t="s">
        <v>165</v>
      </c>
      <c r="C1306" s="237" t="s">
        <v>1441</v>
      </c>
    </row>
    <row r="1307" spans="1:3" ht="15.75" thickBot="1" x14ac:dyDescent="0.3">
      <c r="A1307" s="240">
        <v>826001</v>
      </c>
      <c r="B1307" s="236" t="s">
        <v>165</v>
      </c>
      <c r="C1307" s="237" t="s">
        <v>1442</v>
      </c>
    </row>
    <row r="1308" spans="1:3" ht="15.75" thickBot="1" x14ac:dyDescent="0.3">
      <c r="A1308" s="240">
        <v>830001</v>
      </c>
      <c r="B1308" s="236" t="s">
        <v>165</v>
      </c>
      <c r="C1308" s="237" t="s">
        <v>1443</v>
      </c>
    </row>
    <row r="1309" spans="1:3" ht="15.75" thickBot="1" x14ac:dyDescent="0.3">
      <c r="A1309" s="240">
        <v>830002</v>
      </c>
      <c r="B1309" s="236" t="s">
        <v>165</v>
      </c>
      <c r="C1309" s="237" t="s">
        <v>1444</v>
      </c>
    </row>
    <row r="1310" spans="1:3" ht="15.75" thickBot="1" x14ac:dyDescent="0.3">
      <c r="A1310" s="240">
        <v>830003</v>
      </c>
      <c r="B1310" s="236" t="s">
        <v>165</v>
      </c>
      <c r="C1310" s="237" t="s">
        <v>1445</v>
      </c>
    </row>
    <row r="1311" spans="1:3" ht="15.75" thickBot="1" x14ac:dyDescent="0.3">
      <c r="A1311" s="240">
        <v>830004</v>
      </c>
      <c r="B1311" s="236" t="s">
        <v>165</v>
      </c>
      <c r="C1311" s="237" t="s">
        <v>1446</v>
      </c>
    </row>
    <row r="1312" spans="1:3" ht="15.75" thickBot="1" x14ac:dyDescent="0.3">
      <c r="A1312" s="240">
        <v>830005</v>
      </c>
      <c r="B1312" s="236" t="s">
        <v>165</v>
      </c>
      <c r="C1312" s="237" t="s">
        <v>1447</v>
      </c>
    </row>
    <row r="1313" spans="1:3" ht="15.75" thickBot="1" x14ac:dyDescent="0.3">
      <c r="A1313" s="240">
        <v>830006</v>
      </c>
      <c r="B1313" s="236" t="s">
        <v>165</v>
      </c>
      <c r="C1313" s="237" t="s">
        <v>1448</v>
      </c>
    </row>
    <row r="1314" spans="1:3" ht="15.75" thickBot="1" x14ac:dyDescent="0.3">
      <c r="A1314" s="240">
        <v>830007</v>
      </c>
      <c r="B1314" s="236" t="s">
        <v>165</v>
      </c>
      <c r="C1314" s="237" t="s">
        <v>1449</v>
      </c>
    </row>
    <row r="1315" spans="1:3" ht="15.75" thickBot="1" x14ac:dyDescent="0.3">
      <c r="A1315" s="240">
        <v>830008</v>
      </c>
      <c r="B1315" s="236" t="s">
        <v>165</v>
      </c>
      <c r="C1315" s="237" t="s">
        <v>1450</v>
      </c>
    </row>
    <row r="1316" spans="1:3" ht="15.75" thickBot="1" x14ac:dyDescent="0.3">
      <c r="A1316" s="240">
        <v>830009</v>
      </c>
      <c r="B1316" s="236" t="s">
        <v>165</v>
      </c>
      <c r="C1316" s="237" t="s">
        <v>1451</v>
      </c>
    </row>
    <row r="1317" spans="1:3" ht="15.75" thickBot="1" x14ac:dyDescent="0.3">
      <c r="A1317" s="240">
        <v>830010</v>
      </c>
      <c r="B1317" s="236" t="s">
        <v>165</v>
      </c>
      <c r="C1317" s="237" t="s">
        <v>1452</v>
      </c>
    </row>
    <row r="1318" spans="1:3" ht="15.75" thickBot="1" x14ac:dyDescent="0.3">
      <c r="A1318" s="240">
        <v>830011</v>
      </c>
      <c r="B1318" s="236" t="s">
        <v>165</v>
      </c>
      <c r="C1318" s="237" t="s">
        <v>1453</v>
      </c>
    </row>
    <row r="1319" spans="1:3" ht="15.75" thickBot="1" x14ac:dyDescent="0.3">
      <c r="A1319" s="240">
        <v>830012</v>
      </c>
      <c r="B1319" s="236" t="s">
        <v>165</v>
      </c>
      <c r="C1319" s="237" t="s">
        <v>1454</v>
      </c>
    </row>
    <row r="1320" spans="1:3" ht="15.75" thickBot="1" x14ac:dyDescent="0.3">
      <c r="A1320" s="240">
        <v>830013</v>
      </c>
      <c r="B1320" s="236" t="s">
        <v>165</v>
      </c>
      <c r="C1320" s="237" t="s">
        <v>1455</v>
      </c>
    </row>
    <row r="1321" spans="1:3" ht="15.75" thickBot="1" x14ac:dyDescent="0.3">
      <c r="A1321" s="240">
        <v>830014</v>
      </c>
      <c r="B1321" s="236" t="s">
        <v>165</v>
      </c>
      <c r="C1321" s="237" t="s">
        <v>1456</v>
      </c>
    </row>
    <row r="1322" spans="1:3" ht="15.75" thickBot="1" x14ac:dyDescent="0.3">
      <c r="A1322" s="240">
        <v>830015</v>
      </c>
      <c r="B1322" s="236" t="s">
        <v>165</v>
      </c>
      <c r="C1322" s="237" t="s">
        <v>1457</v>
      </c>
    </row>
    <row r="1323" spans="1:3" ht="15.75" thickBot="1" x14ac:dyDescent="0.3">
      <c r="A1323" s="240">
        <v>830016</v>
      </c>
      <c r="B1323" s="236" t="s">
        <v>165</v>
      </c>
      <c r="C1323" s="237" t="s">
        <v>1458</v>
      </c>
    </row>
    <row r="1324" spans="1:3" ht="15.75" thickBot="1" x14ac:dyDescent="0.3">
      <c r="A1324" s="240">
        <v>830017</v>
      </c>
      <c r="B1324" s="236" t="s">
        <v>165</v>
      </c>
      <c r="C1324" s="237" t="s">
        <v>1459</v>
      </c>
    </row>
    <row r="1325" spans="1:3" ht="15.75" thickBot="1" x14ac:dyDescent="0.3">
      <c r="A1325" s="240">
        <v>830018</v>
      </c>
      <c r="B1325" s="236" t="s">
        <v>165</v>
      </c>
      <c r="C1325" s="237" t="s">
        <v>1460</v>
      </c>
    </row>
    <row r="1326" spans="1:3" ht="15.75" thickBot="1" x14ac:dyDescent="0.3">
      <c r="A1326" s="240">
        <v>830019</v>
      </c>
      <c r="B1326" s="236" t="s">
        <v>165</v>
      </c>
      <c r="C1326" s="237" t="s">
        <v>1461</v>
      </c>
    </row>
    <row r="1327" spans="1:3" ht="15.75" thickBot="1" x14ac:dyDescent="0.3">
      <c r="A1327" s="240">
        <v>830020</v>
      </c>
      <c r="B1327" s="236" t="s">
        <v>165</v>
      </c>
      <c r="C1327" s="237" t="s">
        <v>1462</v>
      </c>
    </row>
    <row r="1328" spans="1:3" ht="15.75" thickBot="1" x14ac:dyDescent="0.3">
      <c r="A1328" s="240">
        <v>830021</v>
      </c>
      <c r="B1328" s="236" t="s">
        <v>165</v>
      </c>
      <c r="C1328" s="237" t="s">
        <v>1463</v>
      </c>
    </row>
    <row r="1329" spans="1:3" ht="15.75" thickBot="1" x14ac:dyDescent="0.3">
      <c r="A1329" s="240">
        <v>831001</v>
      </c>
      <c r="B1329" s="236" t="s">
        <v>279</v>
      </c>
      <c r="C1329" s="237" t="s">
        <v>1464</v>
      </c>
    </row>
    <row r="1330" spans="1:3" ht="15.75" thickBot="1" x14ac:dyDescent="0.3">
      <c r="A1330" s="240">
        <v>831002</v>
      </c>
      <c r="B1330" s="236" t="s">
        <v>279</v>
      </c>
      <c r="C1330" s="237" t="s">
        <v>1465</v>
      </c>
    </row>
    <row r="1331" spans="1:3" ht="15.75" thickBot="1" x14ac:dyDescent="0.3">
      <c r="A1331" s="240">
        <v>831003</v>
      </c>
      <c r="B1331" s="236" t="s">
        <v>279</v>
      </c>
      <c r="C1331" s="237" t="s">
        <v>1466</v>
      </c>
    </row>
    <row r="1332" spans="1:3" ht="15.75" thickBot="1" x14ac:dyDescent="0.3">
      <c r="A1332" s="240">
        <v>831004</v>
      </c>
      <c r="B1332" s="236" t="s">
        <v>279</v>
      </c>
      <c r="C1332" s="237" t="s">
        <v>1467</v>
      </c>
    </row>
    <row r="1333" spans="1:3" ht="15.75" thickBot="1" x14ac:dyDescent="0.3">
      <c r="A1333" s="240">
        <v>831005</v>
      </c>
      <c r="B1333" s="236" t="s">
        <v>279</v>
      </c>
      <c r="C1333" s="237" t="s">
        <v>189</v>
      </c>
    </row>
    <row r="1334" spans="1:3" ht="15.75" thickBot="1" x14ac:dyDescent="0.3">
      <c r="A1334" s="240">
        <v>831006</v>
      </c>
      <c r="B1334" s="236" t="s">
        <v>279</v>
      </c>
      <c r="C1334" s="237" t="s">
        <v>45</v>
      </c>
    </row>
    <row r="1335" spans="1:3" ht="15.75" thickBot="1" x14ac:dyDescent="0.3">
      <c r="A1335" s="240">
        <v>831007</v>
      </c>
      <c r="B1335" s="236" t="s">
        <v>279</v>
      </c>
      <c r="C1335" s="237" t="s">
        <v>1468</v>
      </c>
    </row>
    <row r="1336" spans="1:3" ht="15.75" thickBot="1" x14ac:dyDescent="0.3">
      <c r="A1336" s="240">
        <v>831008</v>
      </c>
      <c r="B1336" s="236" t="s">
        <v>279</v>
      </c>
      <c r="C1336" s="237" t="s">
        <v>1469</v>
      </c>
    </row>
    <row r="1337" spans="1:3" ht="15.75" thickBot="1" x14ac:dyDescent="0.3">
      <c r="A1337" s="240">
        <v>831009</v>
      </c>
      <c r="B1337" s="236" t="s">
        <v>279</v>
      </c>
      <c r="C1337" s="237" t="s">
        <v>1470</v>
      </c>
    </row>
    <row r="1338" spans="1:3" ht="15.75" thickBot="1" x14ac:dyDescent="0.3">
      <c r="A1338" s="240">
        <v>831010</v>
      </c>
      <c r="B1338" s="236" t="s">
        <v>279</v>
      </c>
      <c r="C1338" s="237" t="s">
        <v>1471</v>
      </c>
    </row>
    <row r="1339" spans="1:3" ht="15.75" thickBot="1" x14ac:dyDescent="0.3">
      <c r="A1339" s="240">
        <v>831011</v>
      </c>
      <c r="B1339" s="236" t="s">
        <v>279</v>
      </c>
      <c r="C1339" s="237" t="s">
        <v>1472</v>
      </c>
    </row>
    <row r="1340" spans="1:3" ht="15.75" thickBot="1" x14ac:dyDescent="0.3">
      <c r="A1340" s="240">
        <v>832001</v>
      </c>
      <c r="B1340" s="236" t="s">
        <v>279</v>
      </c>
      <c r="C1340" s="237" t="s">
        <v>1473</v>
      </c>
    </row>
    <row r="1341" spans="1:3" ht="15.75" thickBot="1" x14ac:dyDescent="0.3">
      <c r="A1341" s="240">
        <v>832002</v>
      </c>
      <c r="B1341" s="236" t="s">
        <v>279</v>
      </c>
      <c r="C1341" s="237" t="s">
        <v>1474</v>
      </c>
    </row>
    <row r="1342" spans="1:3" ht="15.75" thickBot="1" x14ac:dyDescent="0.3">
      <c r="A1342" s="240">
        <v>832003</v>
      </c>
      <c r="B1342" s="236" t="s">
        <v>279</v>
      </c>
      <c r="C1342" s="237" t="s">
        <v>1475</v>
      </c>
    </row>
    <row r="1343" spans="1:3" ht="15.75" thickBot="1" x14ac:dyDescent="0.3">
      <c r="A1343" s="240">
        <v>832004</v>
      </c>
      <c r="B1343" s="236" t="s">
        <v>279</v>
      </c>
      <c r="C1343" s="237" t="s">
        <v>1476</v>
      </c>
    </row>
    <row r="1344" spans="1:3" ht="15.75" thickBot="1" x14ac:dyDescent="0.3">
      <c r="A1344" s="240">
        <v>832005</v>
      </c>
      <c r="B1344" s="236" t="s">
        <v>279</v>
      </c>
      <c r="C1344" s="237" t="s">
        <v>1477</v>
      </c>
    </row>
    <row r="1345" spans="1:3" ht="15.75" thickBot="1" x14ac:dyDescent="0.3">
      <c r="A1345" s="240">
        <v>832006</v>
      </c>
      <c r="B1345" s="236" t="s">
        <v>279</v>
      </c>
      <c r="C1345" s="237" t="s">
        <v>1478</v>
      </c>
    </row>
    <row r="1346" spans="1:3" ht="15.75" thickBot="1" x14ac:dyDescent="0.3">
      <c r="A1346" s="240">
        <v>832007</v>
      </c>
      <c r="B1346" s="236" t="s">
        <v>279</v>
      </c>
      <c r="C1346" s="237" t="s">
        <v>1479</v>
      </c>
    </row>
    <row r="1347" spans="1:3" ht="15.75" thickBot="1" x14ac:dyDescent="0.3">
      <c r="A1347" s="240">
        <v>832008</v>
      </c>
      <c r="B1347" s="236" t="s">
        <v>279</v>
      </c>
      <c r="C1347" s="237" t="s">
        <v>1480</v>
      </c>
    </row>
    <row r="1348" spans="1:3" ht="15.75" thickBot="1" x14ac:dyDescent="0.3">
      <c r="A1348" s="240">
        <v>832009</v>
      </c>
      <c r="B1348" s="236" t="s">
        <v>279</v>
      </c>
      <c r="C1348" s="237" t="s">
        <v>1481</v>
      </c>
    </row>
    <row r="1349" spans="1:3" ht="15.75" thickBot="1" x14ac:dyDescent="0.3">
      <c r="A1349" s="240">
        <v>832010</v>
      </c>
      <c r="B1349" s="236" t="s">
        <v>279</v>
      </c>
      <c r="C1349" s="237" t="s">
        <v>1482</v>
      </c>
    </row>
    <row r="1350" spans="1:3" ht="15.75" thickBot="1" x14ac:dyDescent="0.3">
      <c r="A1350" s="240">
        <v>832011</v>
      </c>
      <c r="B1350" s="236" t="s">
        <v>279</v>
      </c>
      <c r="C1350" s="237" t="s">
        <v>1483</v>
      </c>
    </row>
    <row r="1351" spans="1:3" ht="15.75" thickBot="1" x14ac:dyDescent="0.3">
      <c r="A1351" s="240">
        <v>832012</v>
      </c>
      <c r="B1351" s="236" t="s">
        <v>279</v>
      </c>
      <c r="C1351" s="237" t="s">
        <v>1484</v>
      </c>
    </row>
    <row r="1352" spans="1:3" ht="15.75" thickBot="1" x14ac:dyDescent="0.3">
      <c r="A1352" s="240">
        <v>832013</v>
      </c>
      <c r="B1352" s="236" t="s">
        <v>279</v>
      </c>
      <c r="C1352" s="237" t="s">
        <v>1485</v>
      </c>
    </row>
    <row r="1353" spans="1:3" ht="15.75" thickBot="1" x14ac:dyDescent="0.3">
      <c r="A1353" s="240">
        <v>832014</v>
      </c>
      <c r="B1353" s="236" t="s">
        <v>279</v>
      </c>
      <c r="C1353" s="237" t="s">
        <v>1486</v>
      </c>
    </row>
    <row r="1354" spans="1:3" ht="15.75" thickBot="1" x14ac:dyDescent="0.3">
      <c r="A1354" s="240">
        <v>832015</v>
      </c>
      <c r="B1354" s="236" t="s">
        <v>279</v>
      </c>
      <c r="C1354" s="237" t="s">
        <v>1487</v>
      </c>
    </row>
    <row r="1355" spans="1:3" ht="15.75" thickBot="1" x14ac:dyDescent="0.3">
      <c r="A1355" s="240">
        <v>832016</v>
      </c>
      <c r="B1355" s="236" t="s">
        <v>279</v>
      </c>
      <c r="C1355" s="237" t="s">
        <v>1488</v>
      </c>
    </row>
    <row r="1356" spans="1:3" ht="15.75" thickBot="1" x14ac:dyDescent="0.3">
      <c r="A1356" s="240">
        <v>832017</v>
      </c>
      <c r="B1356" s="236" t="s">
        <v>279</v>
      </c>
      <c r="C1356" s="237" t="s">
        <v>1489</v>
      </c>
    </row>
    <row r="1357" spans="1:3" ht="15.75" thickBot="1" x14ac:dyDescent="0.3">
      <c r="A1357" s="240">
        <v>832018</v>
      </c>
      <c r="B1357" s="236" t="s">
        <v>279</v>
      </c>
      <c r="C1357" s="237" t="s">
        <v>1490</v>
      </c>
    </row>
    <row r="1358" spans="1:3" ht="15.75" thickBot="1" x14ac:dyDescent="0.3">
      <c r="A1358" s="240">
        <v>832019</v>
      </c>
      <c r="B1358" s="236" t="s">
        <v>279</v>
      </c>
      <c r="C1358" s="237" t="s">
        <v>1491</v>
      </c>
    </row>
    <row r="1359" spans="1:3" ht="15.75" thickBot="1" x14ac:dyDescent="0.3">
      <c r="A1359" s="240">
        <v>832020</v>
      </c>
      <c r="B1359" s="236" t="s">
        <v>279</v>
      </c>
      <c r="C1359" s="237" t="s">
        <v>1492</v>
      </c>
    </row>
    <row r="1360" spans="1:3" ht="15.75" thickBot="1" x14ac:dyDescent="0.3">
      <c r="A1360" s="240">
        <v>832021</v>
      </c>
      <c r="B1360" s="236" t="s">
        <v>279</v>
      </c>
      <c r="C1360" s="237" t="s">
        <v>1493</v>
      </c>
    </row>
    <row r="1361" spans="1:3" ht="15.75" thickBot="1" x14ac:dyDescent="0.3">
      <c r="A1361" s="240">
        <v>832022</v>
      </c>
      <c r="B1361" s="236" t="s">
        <v>279</v>
      </c>
      <c r="C1361" s="237" t="s">
        <v>1494</v>
      </c>
    </row>
    <row r="1362" spans="1:3" ht="15.75" thickBot="1" x14ac:dyDescent="0.3">
      <c r="A1362" s="240">
        <v>832023</v>
      </c>
      <c r="B1362" s="236" t="s">
        <v>279</v>
      </c>
      <c r="C1362" s="237" t="s">
        <v>1495</v>
      </c>
    </row>
    <row r="1363" spans="1:3" ht="15.75" thickBot="1" x14ac:dyDescent="0.3">
      <c r="A1363" s="240">
        <v>832024</v>
      </c>
      <c r="B1363" s="236" t="s">
        <v>279</v>
      </c>
      <c r="C1363" s="237" t="s">
        <v>1496</v>
      </c>
    </row>
    <row r="1364" spans="1:3" ht="15.75" thickBot="1" x14ac:dyDescent="0.3">
      <c r="A1364" s="240">
        <v>832025</v>
      </c>
      <c r="B1364" s="236" t="s">
        <v>279</v>
      </c>
      <c r="C1364" s="237" t="s">
        <v>1497</v>
      </c>
    </row>
    <row r="1365" spans="1:3" ht="15.75" thickBot="1" x14ac:dyDescent="0.3">
      <c r="A1365" s="240">
        <v>832026</v>
      </c>
      <c r="B1365" s="236" t="s">
        <v>279</v>
      </c>
      <c r="C1365" s="237" t="s">
        <v>1498</v>
      </c>
    </row>
    <row r="1366" spans="1:3" ht="15.75" thickBot="1" x14ac:dyDescent="0.3">
      <c r="A1366" s="240">
        <v>832027</v>
      </c>
      <c r="B1366" s="236" t="s">
        <v>279</v>
      </c>
      <c r="C1366" s="237" t="s">
        <v>1499</v>
      </c>
    </row>
    <row r="1367" spans="1:3" ht="15.75" thickBot="1" x14ac:dyDescent="0.3">
      <c r="A1367" s="240">
        <v>832028</v>
      </c>
      <c r="B1367" s="236" t="s">
        <v>279</v>
      </c>
      <c r="C1367" s="237" t="s">
        <v>1500</v>
      </c>
    </row>
    <row r="1368" spans="1:3" ht="15.75" thickBot="1" x14ac:dyDescent="0.3">
      <c r="A1368" s="240">
        <v>832029</v>
      </c>
      <c r="B1368" s="236" t="s">
        <v>279</v>
      </c>
      <c r="C1368" s="237" t="s">
        <v>1501</v>
      </c>
    </row>
    <row r="1369" spans="1:3" ht="15.75" thickBot="1" x14ac:dyDescent="0.3">
      <c r="A1369" s="240">
        <v>832030</v>
      </c>
      <c r="B1369" s="236" t="s">
        <v>279</v>
      </c>
      <c r="C1369" s="237" t="s">
        <v>1502</v>
      </c>
    </row>
    <row r="1370" spans="1:3" ht="15.75" thickBot="1" x14ac:dyDescent="0.3">
      <c r="A1370" s="240">
        <v>832031</v>
      </c>
      <c r="B1370" s="236" t="s">
        <v>279</v>
      </c>
      <c r="C1370" s="237" t="s">
        <v>1503</v>
      </c>
    </row>
    <row r="1371" spans="1:3" ht="15.75" thickBot="1" x14ac:dyDescent="0.3">
      <c r="A1371" s="240">
        <v>832032</v>
      </c>
      <c r="B1371" s="236" t="s">
        <v>279</v>
      </c>
      <c r="C1371" s="237" t="s">
        <v>1504</v>
      </c>
    </row>
    <row r="1372" spans="1:3" ht="15.75" thickBot="1" x14ac:dyDescent="0.3">
      <c r="A1372" s="240">
        <v>832033</v>
      </c>
      <c r="B1372" s="236" t="s">
        <v>279</v>
      </c>
      <c r="C1372" s="237" t="s">
        <v>1505</v>
      </c>
    </row>
    <row r="1373" spans="1:3" ht="15.75" thickBot="1" x14ac:dyDescent="0.3">
      <c r="A1373" s="240">
        <v>832034</v>
      </c>
      <c r="B1373" s="236" t="s">
        <v>279</v>
      </c>
      <c r="C1373" s="237" t="s">
        <v>1506</v>
      </c>
    </row>
    <row r="1374" spans="1:3" ht="15.75" thickBot="1" x14ac:dyDescent="0.3">
      <c r="A1374" s="240">
        <v>832035</v>
      </c>
      <c r="B1374" s="236" t="s">
        <v>279</v>
      </c>
      <c r="C1374" s="237" t="s">
        <v>1507</v>
      </c>
    </row>
    <row r="1375" spans="1:3" ht="15.75" thickBot="1" x14ac:dyDescent="0.3">
      <c r="A1375" s="240">
        <v>833001</v>
      </c>
      <c r="B1375" s="236" t="s">
        <v>165</v>
      </c>
      <c r="C1375" s="237" t="s">
        <v>1508</v>
      </c>
    </row>
    <row r="1376" spans="1:3" ht="15.75" thickBot="1" x14ac:dyDescent="0.3">
      <c r="A1376" s="240">
        <v>833002</v>
      </c>
      <c r="B1376" s="236" t="s">
        <v>165</v>
      </c>
      <c r="C1376" s="237" t="s">
        <v>1509</v>
      </c>
    </row>
    <row r="1377" spans="1:3" ht="15.75" thickBot="1" x14ac:dyDescent="0.3">
      <c r="A1377" s="240">
        <v>834001</v>
      </c>
      <c r="B1377" s="236" t="s">
        <v>165</v>
      </c>
      <c r="C1377" s="237" t="s">
        <v>1510</v>
      </c>
    </row>
    <row r="1378" spans="1:3" ht="15.75" thickBot="1" x14ac:dyDescent="0.3">
      <c r="A1378" s="240">
        <v>834002</v>
      </c>
      <c r="B1378" s="236" t="s">
        <v>165</v>
      </c>
      <c r="C1378" s="237" t="s">
        <v>1511</v>
      </c>
    </row>
    <row r="1379" spans="1:3" ht="15.75" thickBot="1" x14ac:dyDescent="0.3">
      <c r="A1379" s="240">
        <v>834003</v>
      </c>
      <c r="B1379" s="236" t="s">
        <v>165</v>
      </c>
      <c r="C1379" s="237" t="s">
        <v>1512</v>
      </c>
    </row>
    <row r="1380" spans="1:3" ht="15.75" thickBot="1" x14ac:dyDescent="0.3">
      <c r="A1380" s="240">
        <v>834004</v>
      </c>
      <c r="B1380" s="236" t="s">
        <v>165</v>
      </c>
      <c r="C1380" s="237" t="s">
        <v>1513</v>
      </c>
    </row>
    <row r="1381" spans="1:3" ht="15.75" thickBot="1" x14ac:dyDescent="0.3">
      <c r="A1381" s="240">
        <v>834005</v>
      </c>
      <c r="B1381" s="236" t="s">
        <v>165</v>
      </c>
      <c r="C1381" s="237" t="s">
        <v>1514</v>
      </c>
    </row>
    <row r="1382" spans="1:3" ht="15.75" thickBot="1" x14ac:dyDescent="0.3">
      <c r="A1382" s="240">
        <v>834006</v>
      </c>
      <c r="B1382" s="236" t="s">
        <v>165</v>
      </c>
      <c r="C1382" s="237" t="s">
        <v>1515</v>
      </c>
    </row>
    <row r="1383" spans="1:3" ht="15.75" thickBot="1" x14ac:dyDescent="0.3">
      <c r="A1383" s="240">
        <v>834007</v>
      </c>
      <c r="B1383" s="236" t="s">
        <v>661</v>
      </c>
      <c r="C1383" s="237" t="s">
        <v>1516</v>
      </c>
    </row>
    <row r="1384" spans="1:3" ht="15.75" thickBot="1" x14ac:dyDescent="0.3">
      <c r="A1384" s="240">
        <v>834008</v>
      </c>
      <c r="B1384" s="236" t="s">
        <v>165</v>
      </c>
      <c r="C1384" s="237" t="s">
        <v>1517</v>
      </c>
    </row>
    <row r="1385" spans="1:3" ht="15.75" thickBot="1" x14ac:dyDescent="0.3">
      <c r="A1385" s="240">
        <v>835001</v>
      </c>
      <c r="B1385" s="236" t="s">
        <v>165</v>
      </c>
      <c r="C1385" s="237" t="s">
        <v>1518</v>
      </c>
    </row>
    <row r="1386" spans="1:3" ht="15.75" thickBot="1" x14ac:dyDescent="0.3">
      <c r="A1386" s="240">
        <v>835002</v>
      </c>
      <c r="B1386" s="236" t="s">
        <v>165</v>
      </c>
      <c r="C1386" s="237" t="s">
        <v>1519</v>
      </c>
    </row>
    <row r="1387" spans="1:3" ht="15.75" thickBot="1" x14ac:dyDescent="0.3">
      <c r="A1387" s="240">
        <v>835003</v>
      </c>
      <c r="B1387" s="236" t="s">
        <v>165</v>
      </c>
      <c r="C1387" s="237" t="s">
        <v>1520</v>
      </c>
    </row>
    <row r="1388" spans="1:3" ht="15.75" thickBot="1" x14ac:dyDescent="0.3">
      <c r="A1388" s="240">
        <v>835004</v>
      </c>
      <c r="B1388" s="236" t="s">
        <v>165</v>
      </c>
      <c r="C1388" s="237" t="s">
        <v>1521</v>
      </c>
    </row>
    <row r="1389" spans="1:3" ht="15.75" thickBot="1" x14ac:dyDescent="0.3">
      <c r="A1389" s="240">
        <v>836001</v>
      </c>
      <c r="B1389" s="236" t="s">
        <v>165</v>
      </c>
      <c r="C1389" s="237" t="s">
        <v>1522</v>
      </c>
    </row>
    <row r="1390" spans="1:3" ht="15.75" thickBot="1" x14ac:dyDescent="0.3">
      <c r="A1390" s="240">
        <v>836002</v>
      </c>
      <c r="B1390" s="236" t="s">
        <v>165</v>
      </c>
      <c r="C1390" s="237" t="s">
        <v>1523</v>
      </c>
    </row>
    <row r="1391" spans="1:3" ht="15.75" thickBot="1" x14ac:dyDescent="0.3">
      <c r="A1391" s="240">
        <v>836003</v>
      </c>
      <c r="B1391" s="236" t="s">
        <v>165</v>
      </c>
      <c r="C1391" s="237" t="s">
        <v>1524</v>
      </c>
    </row>
    <row r="1392" spans="1:3" ht="15.75" thickBot="1" x14ac:dyDescent="0.3">
      <c r="A1392" s="240">
        <v>836004</v>
      </c>
      <c r="B1392" s="236" t="s">
        <v>165</v>
      </c>
      <c r="C1392" s="237" t="s">
        <v>1525</v>
      </c>
    </row>
    <row r="1393" spans="1:3" ht="15.75" thickBot="1" x14ac:dyDescent="0.3">
      <c r="A1393" s="240">
        <v>836005</v>
      </c>
      <c r="B1393" s="236" t="s">
        <v>165</v>
      </c>
      <c r="C1393" s="237" t="s">
        <v>1526</v>
      </c>
    </row>
    <row r="1394" spans="1:3" ht="15.75" thickBot="1" x14ac:dyDescent="0.3">
      <c r="A1394" s="240">
        <v>836006</v>
      </c>
      <c r="B1394" s="236" t="s">
        <v>165</v>
      </c>
      <c r="C1394" s="237" t="s">
        <v>1527</v>
      </c>
    </row>
    <row r="1395" spans="1:3" ht="15.75" thickBot="1" x14ac:dyDescent="0.3">
      <c r="A1395" s="240">
        <v>836007</v>
      </c>
      <c r="B1395" s="236" t="s">
        <v>165</v>
      </c>
      <c r="C1395" s="237" t="s">
        <v>1528</v>
      </c>
    </row>
    <row r="1396" spans="1:3" ht="15.75" thickBot="1" x14ac:dyDescent="0.3">
      <c r="A1396" s="240">
        <v>837001</v>
      </c>
      <c r="B1396" s="236" t="s">
        <v>165</v>
      </c>
      <c r="C1396" s="237" t="s">
        <v>1529</v>
      </c>
    </row>
    <row r="1397" spans="1:3" ht="15.75" thickBot="1" x14ac:dyDescent="0.3">
      <c r="A1397" s="240">
        <v>837002</v>
      </c>
      <c r="B1397" s="236" t="s">
        <v>165</v>
      </c>
      <c r="C1397" s="237" t="s">
        <v>1530</v>
      </c>
    </row>
    <row r="1398" spans="1:3" ht="15.75" thickBot="1" x14ac:dyDescent="0.3">
      <c r="A1398" s="240">
        <v>837003</v>
      </c>
      <c r="B1398" s="236" t="s">
        <v>165</v>
      </c>
      <c r="C1398" s="237" t="s">
        <v>1531</v>
      </c>
    </row>
    <row r="1399" spans="1:3" ht="15.75" thickBot="1" x14ac:dyDescent="0.3">
      <c r="A1399" s="240">
        <v>837004</v>
      </c>
      <c r="B1399" s="236" t="s">
        <v>165</v>
      </c>
      <c r="C1399" s="237" t="s">
        <v>1532</v>
      </c>
    </row>
    <row r="1400" spans="1:3" ht="15.75" thickBot="1" x14ac:dyDescent="0.3">
      <c r="A1400" s="240">
        <v>837005</v>
      </c>
      <c r="B1400" s="236" t="s">
        <v>165</v>
      </c>
      <c r="C1400" s="237" t="s">
        <v>1533</v>
      </c>
    </row>
    <row r="1401" spans="1:3" ht="15.75" thickBot="1" x14ac:dyDescent="0.3">
      <c r="A1401" s="240">
        <v>837006</v>
      </c>
      <c r="B1401" s="236" t="s">
        <v>165</v>
      </c>
      <c r="C1401" s="237" t="s">
        <v>1534</v>
      </c>
    </row>
    <row r="1402" spans="1:3" ht="15.75" thickBot="1" x14ac:dyDescent="0.3">
      <c r="A1402" s="240">
        <v>837007</v>
      </c>
      <c r="B1402" s="236" t="s">
        <v>165</v>
      </c>
      <c r="C1402" s="237" t="s">
        <v>1535</v>
      </c>
    </row>
    <row r="1403" spans="1:3" ht="15.75" thickBot="1" x14ac:dyDescent="0.3">
      <c r="A1403" s="240">
        <v>837008</v>
      </c>
      <c r="B1403" s="236" t="s">
        <v>165</v>
      </c>
      <c r="C1403" s="237" t="s">
        <v>1536</v>
      </c>
    </row>
    <row r="1404" spans="1:3" ht="15.75" thickBot="1" x14ac:dyDescent="0.3">
      <c r="A1404" s="240">
        <v>837009</v>
      </c>
      <c r="B1404" s="236" t="s">
        <v>165</v>
      </c>
      <c r="C1404" s="237" t="s">
        <v>1537</v>
      </c>
    </row>
    <row r="1405" spans="1:3" ht="15.75" thickBot="1" x14ac:dyDescent="0.3">
      <c r="A1405" s="240">
        <v>837010</v>
      </c>
      <c r="B1405" s="236" t="s">
        <v>165</v>
      </c>
      <c r="C1405" s="237" t="s">
        <v>1538</v>
      </c>
    </row>
    <row r="1406" spans="1:3" ht="15.75" thickBot="1" x14ac:dyDescent="0.3">
      <c r="A1406" s="240">
        <v>837011</v>
      </c>
      <c r="B1406" s="236" t="s">
        <v>165</v>
      </c>
      <c r="C1406" s="237" t="s">
        <v>1539</v>
      </c>
    </row>
    <row r="1407" spans="1:3" ht="15.75" thickBot="1" x14ac:dyDescent="0.3">
      <c r="A1407" s="240">
        <v>838001</v>
      </c>
      <c r="B1407" s="236" t="s">
        <v>279</v>
      </c>
      <c r="C1407" s="237" t="s">
        <v>1540</v>
      </c>
    </row>
    <row r="1408" spans="1:3" ht="15.75" thickBot="1" x14ac:dyDescent="0.3">
      <c r="A1408" s="240">
        <v>838002</v>
      </c>
      <c r="B1408" s="236" t="s">
        <v>279</v>
      </c>
      <c r="C1408" s="237" t="s">
        <v>1541</v>
      </c>
    </row>
    <row r="1409" spans="1:3" ht="15.75" thickBot="1" x14ac:dyDescent="0.3">
      <c r="A1409" s="240">
        <v>838003</v>
      </c>
      <c r="B1409" s="236" t="s">
        <v>165</v>
      </c>
      <c r="C1409" s="237" t="s">
        <v>1542</v>
      </c>
    </row>
    <row r="1410" spans="1:3" ht="15.75" thickBot="1" x14ac:dyDescent="0.3">
      <c r="A1410" s="240">
        <v>838004</v>
      </c>
      <c r="B1410" s="236" t="s">
        <v>165</v>
      </c>
      <c r="C1410" s="237" t="s">
        <v>1543</v>
      </c>
    </row>
    <row r="1411" spans="1:3" ht="15.75" thickBot="1" x14ac:dyDescent="0.3">
      <c r="A1411" s="240">
        <v>838005</v>
      </c>
      <c r="B1411" s="236" t="s">
        <v>165</v>
      </c>
      <c r="C1411" s="237" t="s">
        <v>1544</v>
      </c>
    </row>
    <row r="1412" spans="1:3" ht="15.75" thickBot="1" x14ac:dyDescent="0.3">
      <c r="A1412" s="240">
        <v>838006</v>
      </c>
      <c r="B1412" s="236" t="s">
        <v>165</v>
      </c>
      <c r="C1412" s="237" t="s">
        <v>1545</v>
      </c>
    </row>
    <row r="1413" spans="1:3" ht="15.75" thickBot="1" x14ac:dyDescent="0.3">
      <c r="A1413" s="240">
        <v>838007</v>
      </c>
      <c r="B1413" s="236" t="s">
        <v>165</v>
      </c>
      <c r="C1413" s="237" t="s">
        <v>1546</v>
      </c>
    </row>
    <row r="1414" spans="1:3" ht="15.75" thickBot="1" x14ac:dyDescent="0.3">
      <c r="A1414" s="240">
        <v>838008</v>
      </c>
      <c r="B1414" s="236" t="s">
        <v>165</v>
      </c>
      <c r="C1414" s="237" t="s">
        <v>1547</v>
      </c>
    </row>
    <row r="1415" spans="1:3" ht="15.75" thickBot="1" x14ac:dyDescent="0.3">
      <c r="A1415" s="240">
        <v>838009</v>
      </c>
      <c r="B1415" s="236" t="s">
        <v>279</v>
      </c>
      <c r="C1415" s="237" t="s">
        <v>1548</v>
      </c>
    </row>
    <row r="1416" spans="1:3" ht="15.75" thickBot="1" x14ac:dyDescent="0.3">
      <c r="A1416" s="240">
        <v>839001</v>
      </c>
      <c r="B1416" s="236" t="s">
        <v>165</v>
      </c>
      <c r="C1416" s="237" t="s">
        <v>1549</v>
      </c>
    </row>
    <row r="1417" spans="1:3" ht="15.75" thickBot="1" x14ac:dyDescent="0.3">
      <c r="A1417" s="240">
        <v>839002</v>
      </c>
      <c r="B1417" s="236" t="s">
        <v>165</v>
      </c>
      <c r="C1417" s="237" t="s">
        <v>1550</v>
      </c>
    </row>
    <row r="1418" spans="1:3" ht="15.75" thickBot="1" x14ac:dyDescent="0.3">
      <c r="A1418" s="240">
        <v>839003</v>
      </c>
      <c r="B1418" s="236" t="s">
        <v>165</v>
      </c>
      <c r="C1418" s="237" t="s">
        <v>1551</v>
      </c>
    </row>
    <row r="1419" spans="1:3" ht="15.75" thickBot="1" x14ac:dyDescent="0.3">
      <c r="A1419" s="240">
        <v>840001</v>
      </c>
      <c r="B1419" s="236" t="s">
        <v>165</v>
      </c>
      <c r="C1419" s="237" t="s">
        <v>1552</v>
      </c>
    </row>
    <row r="1420" spans="1:3" ht="15.75" thickBot="1" x14ac:dyDescent="0.3">
      <c r="A1420" s="240">
        <v>840002</v>
      </c>
      <c r="B1420" s="236" t="s">
        <v>165</v>
      </c>
      <c r="C1420" s="237" t="s">
        <v>1553</v>
      </c>
    </row>
    <row r="1421" spans="1:3" ht="15.75" thickBot="1" x14ac:dyDescent="0.3">
      <c r="A1421" s="240">
        <v>840003</v>
      </c>
      <c r="B1421" s="236" t="s">
        <v>165</v>
      </c>
      <c r="C1421" s="237" t="s">
        <v>1554</v>
      </c>
    </row>
    <row r="1422" spans="1:3" ht="15.75" thickBot="1" x14ac:dyDescent="0.3">
      <c r="A1422" s="240">
        <v>840004</v>
      </c>
      <c r="B1422" s="236" t="s">
        <v>165</v>
      </c>
      <c r="C1422" s="237" t="s">
        <v>1555</v>
      </c>
    </row>
    <row r="1423" spans="1:3" ht="15.75" thickBot="1" x14ac:dyDescent="0.3">
      <c r="A1423" s="240">
        <v>840005</v>
      </c>
      <c r="B1423" s="236" t="s">
        <v>165</v>
      </c>
      <c r="C1423" s="237" t="s">
        <v>1556</v>
      </c>
    </row>
    <row r="1424" spans="1:3" ht="15.75" thickBot="1" x14ac:dyDescent="0.3">
      <c r="A1424" s="240">
        <v>840006</v>
      </c>
      <c r="B1424" s="236" t="s">
        <v>165</v>
      </c>
      <c r="C1424" s="237" t="s">
        <v>1557</v>
      </c>
    </row>
    <row r="1425" spans="1:3" ht="15.75" thickBot="1" x14ac:dyDescent="0.3">
      <c r="A1425" s="240">
        <v>841001</v>
      </c>
      <c r="B1425" s="236" t="s">
        <v>165</v>
      </c>
      <c r="C1425" s="237" t="s">
        <v>1558</v>
      </c>
    </row>
    <row r="1426" spans="1:3" ht="15.75" thickBot="1" x14ac:dyDescent="0.3">
      <c r="A1426" s="240">
        <v>842001</v>
      </c>
      <c r="B1426" s="236" t="s">
        <v>165</v>
      </c>
      <c r="C1426" s="237" t="s">
        <v>1559</v>
      </c>
    </row>
    <row r="1427" spans="1:3" ht="15.75" thickBot="1" x14ac:dyDescent="0.3">
      <c r="A1427" s="240">
        <v>842002</v>
      </c>
      <c r="B1427" s="236" t="s">
        <v>165</v>
      </c>
      <c r="C1427" s="237" t="s">
        <v>1560</v>
      </c>
    </row>
    <row r="1428" spans="1:3" ht="15.75" thickBot="1" x14ac:dyDescent="0.3">
      <c r="A1428" s="240">
        <v>842003</v>
      </c>
      <c r="B1428" s="236" t="s">
        <v>165</v>
      </c>
      <c r="C1428" s="237" t="s">
        <v>1561</v>
      </c>
    </row>
    <row r="1429" spans="1:3" ht="15.75" thickBot="1" x14ac:dyDescent="0.3">
      <c r="A1429" s="240">
        <v>842004</v>
      </c>
      <c r="B1429" s="236" t="s">
        <v>165</v>
      </c>
      <c r="C1429" s="237" t="s">
        <v>1562</v>
      </c>
    </row>
    <row r="1430" spans="1:3" ht="15.75" thickBot="1" x14ac:dyDescent="0.3">
      <c r="A1430" s="240">
        <v>842005</v>
      </c>
      <c r="B1430" s="236" t="s">
        <v>165</v>
      </c>
      <c r="C1430" s="237" t="s">
        <v>1563</v>
      </c>
    </row>
    <row r="1431" spans="1:3" ht="15.75" thickBot="1" x14ac:dyDescent="0.3">
      <c r="A1431" s="240">
        <v>842006</v>
      </c>
      <c r="B1431" s="236" t="s">
        <v>165</v>
      </c>
      <c r="C1431" s="237" t="s">
        <v>1564</v>
      </c>
    </row>
    <row r="1432" spans="1:3" ht="15.75" thickBot="1" x14ac:dyDescent="0.3">
      <c r="A1432" s="240">
        <v>842007</v>
      </c>
      <c r="B1432" s="236" t="s">
        <v>165</v>
      </c>
      <c r="C1432" s="237" t="s">
        <v>1565</v>
      </c>
    </row>
    <row r="1433" spans="1:3" ht="15.75" thickBot="1" x14ac:dyDescent="0.3">
      <c r="A1433" s="240">
        <v>843001</v>
      </c>
      <c r="B1433" s="236" t="s">
        <v>208</v>
      </c>
      <c r="C1433" s="237" t="s">
        <v>1566</v>
      </c>
    </row>
    <row r="1434" spans="1:3" ht="15.75" thickBot="1" x14ac:dyDescent="0.3">
      <c r="A1434" s="240">
        <v>844001</v>
      </c>
      <c r="B1434" s="236" t="s">
        <v>165</v>
      </c>
      <c r="C1434" s="237" t="s">
        <v>1567</v>
      </c>
    </row>
    <row r="1435" spans="1:3" ht="15.75" thickBot="1" x14ac:dyDescent="0.3">
      <c r="A1435" s="240">
        <v>846001</v>
      </c>
      <c r="B1435" s="236" t="s">
        <v>279</v>
      </c>
      <c r="C1435" s="237" t="s">
        <v>1568</v>
      </c>
    </row>
    <row r="1436" spans="1:3" ht="15.75" thickBot="1" x14ac:dyDescent="0.3">
      <c r="A1436" s="240">
        <v>846002</v>
      </c>
      <c r="B1436" s="236" t="s">
        <v>279</v>
      </c>
      <c r="C1436" s="237" t="s">
        <v>1569</v>
      </c>
    </row>
    <row r="1437" spans="1:3" ht="15.75" thickBot="1" x14ac:dyDescent="0.3">
      <c r="A1437" s="240">
        <v>847001</v>
      </c>
      <c r="B1437" s="236" t="s">
        <v>165</v>
      </c>
      <c r="C1437" s="237" t="s">
        <v>1570</v>
      </c>
    </row>
    <row r="1438" spans="1:3" ht="15.75" thickBot="1" x14ac:dyDescent="0.3">
      <c r="A1438" s="240">
        <v>847002</v>
      </c>
      <c r="B1438" s="236" t="s">
        <v>165</v>
      </c>
      <c r="C1438" s="237" t="s">
        <v>1571</v>
      </c>
    </row>
    <row r="1439" spans="1:3" ht="15.75" thickBot="1" x14ac:dyDescent="0.3">
      <c r="A1439" s="240">
        <v>847003</v>
      </c>
      <c r="B1439" s="236" t="s">
        <v>165</v>
      </c>
      <c r="C1439" s="237" t="s">
        <v>1572</v>
      </c>
    </row>
    <row r="1440" spans="1:3" ht="15.75" thickBot="1" x14ac:dyDescent="0.3">
      <c r="A1440" s="240">
        <v>847004</v>
      </c>
      <c r="B1440" s="236" t="s">
        <v>165</v>
      </c>
      <c r="C1440" s="237" t="s">
        <v>1573</v>
      </c>
    </row>
    <row r="1441" spans="1:3" ht="15.75" thickBot="1" x14ac:dyDescent="0.3">
      <c r="A1441" s="240">
        <v>847005</v>
      </c>
      <c r="B1441" s="236" t="s">
        <v>165</v>
      </c>
      <c r="C1441" s="237" t="s">
        <v>1574</v>
      </c>
    </row>
    <row r="1442" spans="1:3" ht="15.75" thickBot="1" x14ac:dyDescent="0.3">
      <c r="A1442" s="240">
        <v>847006</v>
      </c>
      <c r="B1442" s="236" t="s">
        <v>165</v>
      </c>
      <c r="C1442" s="237" t="s">
        <v>1575</v>
      </c>
    </row>
    <row r="1443" spans="1:3" ht="15.75" thickBot="1" x14ac:dyDescent="0.3">
      <c r="A1443" s="240">
        <v>847007</v>
      </c>
      <c r="B1443" s="236" t="s">
        <v>165</v>
      </c>
      <c r="C1443" s="237" t="s">
        <v>1576</v>
      </c>
    </row>
    <row r="1444" spans="1:3" ht="15.75" thickBot="1" x14ac:dyDescent="0.3">
      <c r="A1444" s="240">
        <v>850001</v>
      </c>
      <c r="B1444" s="236" t="s">
        <v>165</v>
      </c>
      <c r="C1444" s="237" t="s">
        <v>1577</v>
      </c>
    </row>
    <row r="1445" spans="1:3" ht="15.75" thickBot="1" x14ac:dyDescent="0.3">
      <c r="A1445" s="240">
        <v>850002</v>
      </c>
      <c r="B1445" s="236" t="s">
        <v>165</v>
      </c>
      <c r="C1445" s="237" t="s">
        <v>1578</v>
      </c>
    </row>
    <row r="1446" spans="1:3" ht="15.75" thickBot="1" x14ac:dyDescent="0.3">
      <c r="A1446" s="240">
        <v>850003</v>
      </c>
      <c r="B1446" s="236" t="s">
        <v>165</v>
      </c>
      <c r="C1446" s="237" t="s">
        <v>1579</v>
      </c>
    </row>
    <row r="1447" spans="1:3" ht="15.75" thickBot="1" x14ac:dyDescent="0.3">
      <c r="A1447" s="240">
        <v>850004</v>
      </c>
      <c r="B1447" s="236" t="s">
        <v>165</v>
      </c>
      <c r="C1447" s="237" t="s">
        <v>1580</v>
      </c>
    </row>
    <row r="1448" spans="1:3" ht="15.75" thickBot="1" x14ac:dyDescent="0.3">
      <c r="A1448" s="240">
        <v>850005</v>
      </c>
      <c r="B1448" s="236" t="s">
        <v>165</v>
      </c>
      <c r="C1448" s="237" t="s">
        <v>1581</v>
      </c>
    </row>
    <row r="1449" spans="1:3" ht="15.75" thickBot="1" x14ac:dyDescent="0.3">
      <c r="A1449" s="240">
        <v>850006</v>
      </c>
      <c r="B1449" s="236" t="s">
        <v>165</v>
      </c>
      <c r="C1449" s="237" t="s">
        <v>1582</v>
      </c>
    </row>
    <row r="1450" spans="1:3" ht="15.75" thickBot="1" x14ac:dyDescent="0.3">
      <c r="A1450" s="240">
        <v>850007</v>
      </c>
      <c r="B1450" s="236" t="s">
        <v>165</v>
      </c>
      <c r="C1450" s="237" t="s">
        <v>1583</v>
      </c>
    </row>
    <row r="1451" spans="1:3" ht="15.75" thickBot="1" x14ac:dyDescent="0.3">
      <c r="A1451" s="240">
        <v>850008</v>
      </c>
      <c r="B1451" s="236" t="s">
        <v>165</v>
      </c>
      <c r="C1451" s="237" t="s">
        <v>1584</v>
      </c>
    </row>
    <row r="1452" spans="1:3" ht="15.75" thickBot="1" x14ac:dyDescent="0.3">
      <c r="A1452" s="240">
        <v>850009</v>
      </c>
      <c r="B1452" s="236" t="s">
        <v>165</v>
      </c>
      <c r="C1452" s="237" t="s">
        <v>1585</v>
      </c>
    </row>
    <row r="1453" spans="1:3" ht="15.75" thickBot="1" x14ac:dyDescent="0.3">
      <c r="A1453" s="240">
        <v>850010</v>
      </c>
      <c r="B1453" s="236" t="s">
        <v>165</v>
      </c>
      <c r="C1453" s="237" t="s">
        <v>1586</v>
      </c>
    </row>
    <row r="1454" spans="1:3" ht="15.75" thickBot="1" x14ac:dyDescent="0.3">
      <c r="A1454" s="240">
        <v>850011</v>
      </c>
      <c r="B1454" s="236" t="s">
        <v>165</v>
      </c>
      <c r="C1454" s="237" t="s">
        <v>1587</v>
      </c>
    </row>
    <row r="1455" spans="1:3" ht="15.75" thickBot="1" x14ac:dyDescent="0.3">
      <c r="A1455" s="240">
        <v>851001</v>
      </c>
      <c r="B1455" s="236" t="s">
        <v>165</v>
      </c>
      <c r="C1455" s="237" t="s">
        <v>1588</v>
      </c>
    </row>
    <row r="1456" spans="1:3" ht="15.75" thickBot="1" x14ac:dyDescent="0.3">
      <c r="A1456" s="240">
        <v>851002</v>
      </c>
      <c r="B1456" s="236" t="s">
        <v>165</v>
      </c>
      <c r="C1456" s="237" t="s">
        <v>1589</v>
      </c>
    </row>
    <row r="1457" spans="1:3" ht="15.75" thickBot="1" x14ac:dyDescent="0.3">
      <c r="A1457" s="240">
        <v>851003</v>
      </c>
      <c r="B1457" s="236" t="s">
        <v>165</v>
      </c>
      <c r="C1457" s="237" t="s">
        <v>1590</v>
      </c>
    </row>
    <row r="1458" spans="1:3" ht="15.75" thickBot="1" x14ac:dyDescent="0.3">
      <c r="A1458" s="240">
        <v>851004</v>
      </c>
      <c r="B1458" s="236" t="s">
        <v>165</v>
      </c>
      <c r="C1458" s="237" t="s">
        <v>1591</v>
      </c>
    </row>
    <row r="1459" spans="1:3" ht="15.75" thickBot="1" x14ac:dyDescent="0.3">
      <c r="A1459" s="240">
        <v>851005</v>
      </c>
      <c r="B1459" s="236" t="s">
        <v>165</v>
      </c>
      <c r="C1459" s="237" t="s">
        <v>1592</v>
      </c>
    </row>
    <row r="1460" spans="1:3" ht="15.75" thickBot="1" x14ac:dyDescent="0.3">
      <c r="A1460" s="240">
        <v>851006</v>
      </c>
      <c r="B1460" s="236" t="s">
        <v>165</v>
      </c>
      <c r="C1460" s="237" t="s">
        <v>1593</v>
      </c>
    </row>
    <row r="1461" spans="1:3" ht="15.75" thickBot="1" x14ac:dyDescent="0.3">
      <c r="A1461" s="240">
        <v>851007</v>
      </c>
      <c r="B1461" s="236" t="s">
        <v>165</v>
      </c>
      <c r="C1461" s="237" t="s">
        <v>1594</v>
      </c>
    </row>
    <row r="1462" spans="1:3" ht="15.75" thickBot="1" x14ac:dyDescent="0.3"/>
    <row r="1463" spans="1:3" ht="15.75" thickBot="1" x14ac:dyDescent="0.3">
      <c r="A1463" s="240">
        <v>905001</v>
      </c>
      <c r="B1463" s="236" t="s">
        <v>279</v>
      </c>
      <c r="C1463" s="237" t="s">
        <v>1595</v>
      </c>
    </row>
    <row r="1464" spans="1:3" ht="15.75" thickBot="1" x14ac:dyDescent="0.3">
      <c r="A1464" s="240">
        <v>905002</v>
      </c>
      <c r="B1464" s="236" t="s">
        <v>279</v>
      </c>
      <c r="C1464" s="237" t="s">
        <v>1596</v>
      </c>
    </row>
    <row r="1465" spans="1:3" ht="15.75" thickBot="1" x14ac:dyDescent="0.3">
      <c r="A1465" s="240">
        <v>905003</v>
      </c>
      <c r="B1465" s="236" t="s">
        <v>209</v>
      </c>
      <c r="C1465" s="237" t="s">
        <v>1597</v>
      </c>
    </row>
    <row r="1466" spans="1:3" ht="15.75" thickBot="1" x14ac:dyDescent="0.3">
      <c r="A1466" s="240">
        <v>905004</v>
      </c>
      <c r="B1466" s="236" t="s">
        <v>165</v>
      </c>
      <c r="C1466" s="237" t="s">
        <v>1598</v>
      </c>
    </row>
    <row r="1467" spans="1:3" ht="15.75" thickBot="1" x14ac:dyDescent="0.3">
      <c r="A1467" s="240">
        <v>905005</v>
      </c>
      <c r="B1467" s="236" t="s">
        <v>165</v>
      </c>
      <c r="C1467" s="237" t="s">
        <v>1599</v>
      </c>
    </row>
    <row r="1468" spans="1:3" ht="15.75" thickBot="1" x14ac:dyDescent="0.3">
      <c r="A1468" s="240">
        <v>905006</v>
      </c>
      <c r="B1468" s="236" t="s">
        <v>165</v>
      </c>
      <c r="C1468" s="237" t="s">
        <v>1600</v>
      </c>
    </row>
    <row r="1469" spans="1:3" ht="15.75" thickBot="1" x14ac:dyDescent="0.3">
      <c r="A1469" s="240">
        <v>906001</v>
      </c>
      <c r="B1469" s="236" t="s">
        <v>165</v>
      </c>
      <c r="C1469" s="237" t="s">
        <v>1601</v>
      </c>
    </row>
    <row r="1470" spans="1:3" ht="15.75" thickBot="1" x14ac:dyDescent="0.3">
      <c r="A1470" s="240">
        <v>906002</v>
      </c>
      <c r="B1470" s="236" t="s">
        <v>165</v>
      </c>
      <c r="C1470" s="237" t="s">
        <v>1602</v>
      </c>
    </row>
    <row r="1471" spans="1:3" ht="15.75" thickBot="1" x14ac:dyDescent="0.3">
      <c r="A1471" s="240">
        <v>906003</v>
      </c>
      <c r="B1471" s="236" t="s">
        <v>165</v>
      </c>
      <c r="C1471" s="237" t="s">
        <v>1603</v>
      </c>
    </row>
    <row r="1472" spans="1:3" ht="15.75" thickBot="1" x14ac:dyDescent="0.3">
      <c r="A1472" s="240">
        <v>906004</v>
      </c>
      <c r="B1472" s="236" t="s">
        <v>165</v>
      </c>
      <c r="C1472" s="237" t="s">
        <v>1604</v>
      </c>
    </row>
    <row r="1473" spans="1:3" ht="15.75" thickBot="1" x14ac:dyDescent="0.3">
      <c r="A1473" s="240">
        <v>906005</v>
      </c>
      <c r="B1473" s="236" t="s">
        <v>165</v>
      </c>
      <c r="C1473" s="237" t="s">
        <v>1605</v>
      </c>
    </row>
    <row r="1474" spans="1:3" ht="15.75" thickBot="1" x14ac:dyDescent="0.3">
      <c r="A1474" s="240">
        <v>907011</v>
      </c>
      <c r="B1474" s="236" t="s">
        <v>210</v>
      </c>
      <c r="C1474" s="237" t="s">
        <v>1606</v>
      </c>
    </row>
    <row r="1475" spans="1:3" ht="15.75" thickBot="1" x14ac:dyDescent="0.3">
      <c r="A1475" s="240">
        <v>907012</v>
      </c>
      <c r="B1475" s="236" t="s">
        <v>279</v>
      </c>
      <c r="C1475" s="237" t="s">
        <v>1607</v>
      </c>
    </row>
    <row r="1476" spans="1:3" ht="15.75" thickBot="1" x14ac:dyDescent="0.3">
      <c r="A1476" s="240">
        <v>907013</v>
      </c>
      <c r="B1476" s="236" t="s">
        <v>279</v>
      </c>
      <c r="C1476" s="237" t="s">
        <v>1608</v>
      </c>
    </row>
    <row r="1477" spans="1:3" ht="15.75" thickBot="1" x14ac:dyDescent="0.3">
      <c r="A1477" s="240">
        <v>907014</v>
      </c>
      <c r="B1477" s="236" t="s">
        <v>279</v>
      </c>
      <c r="C1477" s="237" t="s">
        <v>1609</v>
      </c>
    </row>
    <row r="1478" spans="1:3" ht="15.75" thickBot="1" x14ac:dyDescent="0.3">
      <c r="A1478" s="240">
        <v>907015</v>
      </c>
      <c r="B1478" s="236" t="s">
        <v>279</v>
      </c>
      <c r="C1478" s="237" t="s">
        <v>1610</v>
      </c>
    </row>
    <row r="1479" spans="1:3" ht="15.75" thickBot="1" x14ac:dyDescent="0.3">
      <c r="A1479" s="240">
        <v>907016</v>
      </c>
      <c r="B1479" s="236" t="s">
        <v>279</v>
      </c>
      <c r="C1479" s="237" t="s">
        <v>1611</v>
      </c>
    </row>
    <row r="1480" spans="1:3" ht="15.75" thickBot="1" x14ac:dyDescent="0.3">
      <c r="A1480" s="240">
        <v>907017</v>
      </c>
      <c r="B1480" s="236" t="s">
        <v>279</v>
      </c>
      <c r="C1480" s="237" t="s">
        <v>1612</v>
      </c>
    </row>
    <row r="1481" spans="1:3" ht="15.75" thickBot="1" x14ac:dyDescent="0.3">
      <c r="A1481" s="240">
        <v>908001</v>
      </c>
      <c r="B1481" s="236" t="s">
        <v>210</v>
      </c>
      <c r="C1481" s="237" t="s">
        <v>1613</v>
      </c>
    </row>
    <row r="1482" spans="1:3" ht="15.75" thickBot="1" x14ac:dyDescent="0.3">
      <c r="A1482" s="240">
        <v>908002</v>
      </c>
      <c r="B1482" s="236" t="s">
        <v>211</v>
      </c>
      <c r="C1482" s="237" t="s">
        <v>1613</v>
      </c>
    </row>
    <row r="1483" spans="1:3" ht="15.75" thickBot="1" x14ac:dyDescent="0.3">
      <c r="A1483" s="240">
        <v>908003</v>
      </c>
      <c r="B1483" s="236" t="s">
        <v>211</v>
      </c>
      <c r="C1483" s="237" t="s">
        <v>1614</v>
      </c>
    </row>
    <row r="1484" spans="1:3" ht="15.75" thickBot="1" x14ac:dyDescent="0.3">
      <c r="A1484" s="240">
        <v>908004</v>
      </c>
      <c r="B1484" s="236" t="s">
        <v>211</v>
      </c>
      <c r="C1484" s="237" t="s">
        <v>1615</v>
      </c>
    </row>
    <row r="1485" spans="1:3" ht="15.75" thickBot="1" x14ac:dyDescent="0.3">
      <c r="A1485" s="240">
        <v>908005</v>
      </c>
      <c r="B1485" s="236" t="s">
        <v>211</v>
      </c>
      <c r="C1485" s="237" t="s">
        <v>1616</v>
      </c>
    </row>
    <row r="1486" spans="1:3" ht="15.75" thickBot="1" x14ac:dyDescent="0.3">
      <c r="A1486" s="240">
        <v>908006</v>
      </c>
      <c r="B1486" s="236" t="s">
        <v>210</v>
      </c>
      <c r="C1486" s="237" t="s">
        <v>1617</v>
      </c>
    </row>
    <row r="1487" spans="1:3" ht="15.75" thickBot="1" x14ac:dyDescent="0.3">
      <c r="A1487" s="240">
        <v>908007</v>
      </c>
      <c r="B1487" s="236" t="s">
        <v>211</v>
      </c>
      <c r="C1487" s="237" t="s">
        <v>1617</v>
      </c>
    </row>
    <row r="1488" spans="1:3" ht="15.75" thickBot="1" x14ac:dyDescent="0.3">
      <c r="A1488" s="240">
        <v>908008</v>
      </c>
      <c r="B1488" s="236" t="s">
        <v>211</v>
      </c>
      <c r="C1488" s="237" t="s">
        <v>1618</v>
      </c>
    </row>
    <row r="1489" spans="1:3" ht="15.75" thickBot="1" x14ac:dyDescent="0.3">
      <c r="A1489" s="240">
        <v>908009</v>
      </c>
      <c r="B1489" s="236" t="s">
        <v>211</v>
      </c>
      <c r="C1489" s="237" t="s">
        <v>1619</v>
      </c>
    </row>
    <row r="1490" spans="1:3" ht="15.75" thickBot="1" x14ac:dyDescent="0.3">
      <c r="A1490" s="240">
        <v>908010</v>
      </c>
      <c r="B1490" s="236" t="s">
        <v>211</v>
      </c>
      <c r="C1490" s="237" t="s">
        <v>1620</v>
      </c>
    </row>
    <row r="1491" spans="1:3" ht="15.75" thickBot="1" x14ac:dyDescent="0.3">
      <c r="A1491" s="240">
        <v>908011</v>
      </c>
      <c r="B1491" s="236" t="s">
        <v>211</v>
      </c>
      <c r="C1491" s="237" t="s">
        <v>1621</v>
      </c>
    </row>
    <row r="1492" spans="1:3" ht="15.75" thickBot="1" x14ac:dyDescent="0.3">
      <c r="A1492" s="240">
        <v>908012</v>
      </c>
      <c r="B1492" s="236" t="s">
        <v>211</v>
      </c>
      <c r="C1492" s="237" t="s">
        <v>1622</v>
      </c>
    </row>
    <row r="1493" spans="1:3" ht="15.75" thickBot="1" x14ac:dyDescent="0.3">
      <c r="A1493" s="240">
        <v>908013</v>
      </c>
      <c r="B1493" s="236" t="s">
        <v>211</v>
      </c>
      <c r="C1493" s="237" t="s">
        <v>1623</v>
      </c>
    </row>
    <row r="1494" spans="1:3" ht="15.75" thickBot="1" x14ac:dyDescent="0.3">
      <c r="A1494" s="240">
        <v>908014</v>
      </c>
      <c r="B1494" s="236" t="s">
        <v>211</v>
      </c>
      <c r="C1494" s="237" t="s">
        <v>1624</v>
      </c>
    </row>
    <row r="1495" spans="1:3" ht="15.75" thickBot="1" x14ac:dyDescent="0.3">
      <c r="A1495" s="240">
        <v>908015</v>
      </c>
      <c r="B1495" s="236" t="s">
        <v>211</v>
      </c>
      <c r="C1495" s="237" t="s">
        <v>1625</v>
      </c>
    </row>
    <row r="1496" spans="1:3" ht="15.75" thickBot="1" x14ac:dyDescent="0.3">
      <c r="A1496" s="240">
        <v>908016</v>
      </c>
      <c r="B1496" s="236" t="s">
        <v>211</v>
      </c>
      <c r="C1496" s="237" t="s">
        <v>1626</v>
      </c>
    </row>
    <row r="1497" spans="1:3" ht="15.75" thickBot="1" x14ac:dyDescent="0.3">
      <c r="A1497" s="240">
        <v>908017</v>
      </c>
      <c r="B1497" s="236" t="s">
        <v>211</v>
      </c>
      <c r="C1497" s="237" t="s">
        <v>1627</v>
      </c>
    </row>
    <row r="1498" spans="1:3" ht="15.75" thickBot="1" x14ac:dyDescent="0.3">
      <c r="A1498" s="240">
        <v>908019</v>
      </c>
      <c r="B1498" s="236" t="s">
        <v>211</v>
      </c>
      <c r="C1498" s="237" t="s">
        <v>1628</v>
      </c>
    </row>
    <row r="1499" spans="1:3" ht="15.75" thickBot="1" x14ac:dyDescent="0.3">
      <c r="A1499" s="240">
        <v>908020</v>
      </c>
      <c r="B1499" s="236" t="s">
        <v>211</v>
      </c>
      <c r="C1499" s="237" t="s">
        <v>1629</v>
      </c>
    </row>
    <row r="1500" spans="1:3" ht="15.75" thickBot="1" x14ac:dyDescent="0.3">
      <c r="A1500" s="240">
        <v>908021</v>
      </c>
      <c r="B1500" s="236" t="s">
        <v>211</v>
      </c>
      <c r="C1500" s="237" t="s">
        <v>1630</v>
      </c>
    </row>
    <row r="1501" spans="1:3" ht="15.75" thickBot="1" x14ac:dyDescent="0.3">
      <c r="A1501" s="240">
        <v>908022</v>
      </c>
      <c r="B1501" s="236" t="s">
        <v>211</v>
      </c>
      <c r="C1501" s="237" t="s">
        <v>1631</v>
      </c>
    </row>
    <row r="1502" spans="1:3" ht="15.75" thickBot="1" x14ac:dyDescent="0.3">
      <c r="A1502" s="240">
        <v>908023</v>
      </c>
      <c r="B1502" s="236" t="s">
        <v>210</v>
      </c>
      <c r="C1502" s="237" t="s">
        <v>1632</v>
      </c>
    </row>
    <row r="1503" spans="1:3" ht="15.75" thickBot="1" x14ac:dyDescent="0.3">
      <c r="A1503" s="240">
        <v>908501</v>
      </c>
      <c r="B1503" s="236" t="s">
        <v>211</v>
      </c>
      <c r="C1503" s="237" t="s">
        <v>1633</v>
      </c>
    </row>
    <row r="1504" spans="1:3" ht="15.75" thickBot="1" x14ac:dyDescent="0.3">
      <c r="A1504" s="240">
        <v>908502</v>
      </c>
      <c r="B1504" s="236" t="s">
        <v>211</v>
      </c>
      <c r="C1504" s="237" t="s">
        <v>1634</v>
      </c>
    </row>
    <row r="1505" spans="1:3" ht="15.75" thickBot="1" x14ac:dyDescent="0.3">
      <c r="A1505" s="240">
        <v>908503</v>
      </c>
      <c r="B1505" s="236" t="s">
        <v>211</v>
      </c>
      <c r="C1505" s="237" t="s">
        <v>1635</v>
      </c>
    </row>
    <row r="1506" spans="1:3" ht="15.75" thickBot="1" x14ac:dyDescent="0.3">
      <c r="A1506" s="240">
        <v>908504</v>
      </c>
      <c r="B1506" s="236" t="s">
        <v>211</v>
      </c>
      <c r="C1506" s="237" t="s">
        <v>1636</v>
      </c>
    </row>
    <row r="1507" spans="1:3" ht="15.75" thickBot="1" x14ac:dyDescent="0.3">
      <c r="A1507" s="240">
        <v>909001</v>
      </c>
      <c r="B1507" s="236" t="s">
        <v>661</v>
      </c>
      <c r="C1507" s="237" t="s">
        <v>1637</v>
      </c>
    </row>
    <row r="1508" spans="1:3" ht="15.75" thickBot="1" x14ac:dyDescent="0.3">
      <c r="A1508" s="240">
        <v>909002</v>
      </c>
      <c r="B1508" s="236" t="s">
        <v>661</v>
      </c>
      <c r="C1508" s="237" t="s">
        <v>1638</v>
      </c>
    </row>
    <row r="1509" spans="1:3" ht="15.75" thickBot="1" x14ac:dyDescent="0.3">
      <c r="A1509" s="240">
        <v>909003</v>
      </c>
      <c r="B1509" s="236" t="s">
        <v>209</v>
      </c>
      <c r="C1509" s="237" t="s">
        <v>1639</v>
      </c>
    </row>
    <row r="1510" spans="1:3" ht="15.75" thickBot="1" x14ac:dyDescent="0.3">
      <c r="A1510" s="240">
        <v>909004</v>
      </c>
      <c r="B1510" s="236" t="s">
        <v>279</v>
      </c>
      <c r="C1510" s="237" t="s">
        <v>1640</v>
      </c>
    </row>
    <row r="1511" spans="1:3" ht="15.75" thickBot="1" x14ac:dyDescent="0.3">
      <c r="A1511" s="240">
        <v>909005</v>
      </c>
      <c r="B1511" s="236" t="s">
        <v>209</v>
      </c>
      <c r="C1511" s="237" t="s">
        <v>1641</v>
      </c>
    </row>
    <row r="1512" spans="1:3" ht="15.75" thickBot="1" x14ac:dyDescent="0.3">
      <c r="A1512" s="240">
        <v>909006</v>
      </c>
      <c r="B1512" s="236" t="s">
        <v>209</v>
      </c>
      <c r="C1512" s="237" t="s">
        <v>1642</v>
      </c>
    </row>
    <row r="1513" spans="1:3" ht="15.75" thickBot="1" x14ac:dyDescent="0.3">
      <c r="A1513" s="240">
        <v>910001</v>
      </c>
      <c r="B1513" s="236" t="s">
        <v>210</v>
      </c>
      <c r="C1513" s="237" t="s">
        <v>1643</v>
      </c>
    </row>
    <row r="1514" spans="1:3" ht="15.75" thickBot="1" x14ac:dyDescent="0.3">
      <c r="A1514" s="240">
        <v>910002</v>
      </c>
      <c r="B1514" s="236" t="s">
        <v>210</v>
      </c>
      <c r="C1514" s="237" t="s">
        <v>1644</v>
      </c>
    </row>
    <row r="1515" spans="1:3" ht="15.75" thickBot="1" x14ac:dyDescent="0.3">
      <c r="A1515" s="240">
        <v>910003</v>
      </c>
      <c r="B1515" s="236" t="s">
        <v>210</v>
      </c>
      <c r="C1515" s="237" t="s">
        <v>1645</v>
      </c>
    </row>
    <row r="1516" spans="1:3" ht="15.75" thickBot="1" x14ac:dyDescent="0.3">
      <c r="A1516" s="240">
        <v>910004</v>
      </c>
      <c r="B1516" s="236" t="s">
        <v>209</v>
      </c>
      <c r="C1516" s="237" t="s">
        <v>1646</v>
      </c>
    </row>
    <row r="1517" spans="1:3" ht="15.75" thickBot="1" x14ac:dyDescent="0.3">
      <c r="A1517" s="240">
        <v>910005</v>
      </c>
      <c r="B1517" s="236" t="s">
        <v>209</v>
      </c>
      <c r="C1517" s="237" t="s">
        <v>1647</v>
      </c>
    </row>
    <row r="1518" spans="1:3" ht="15.75" thickBot="1" x14ac:dyDescent="0.3">
      <c r="A1518" s="240">
        <v>910006</v>
      </c>
      <c r="B1518" s="236" t="s">
        <v>165</v>
      </c>
      <c r="C1518" s="237" t="s">
        <v>1648</v>
      </c>
    </row>
    <row r="1519" spans="1:3" ht="15.75" thickBot="1" x14ac:dyDescent="0.3">
      <c r="A1519" s="240">
        <v>910007</v>
      </c>
      <c r="B1519" s="236" t="s">
        <v>208</v>
      </c>
      <c r="C1519" s="237" t="s">
        <v>1648</v>
      </c>
    </row>
    <row r="1520" spans="1:3" ht="15.75" thickBot="1" x14ac:dyDescent="0.3">
      <c r="A1520" s="240">
        <v>910008</v>
      </c>
      <c r="B1520" s="236" t="s">
        <v>209</v>
      </c>
      <c r="C1520" s="237" t="s">
        <v>1649</v>
      </c>
    </row>
    <row r="1521" spans="1:3" ht="15.75" thickBot="1" x14ac:dyDescent="0.3">
      <c r="A1521" s="240">
        <v>910009</v>
      </c>
      <c r="B1521" s="236" t="s">
        <v>279</v>
      </c>
      <c r="C1521" s="237" t="s">
        <v>1650</v>
      </c>
    </row>
    <row r="1522" spans="1:3" ht="15.75" thickBot="1" x14ac:dyDescent="0.3">
      <c r="A1522" s="240">
        <v>911000</v>
      </c>
      <c r="B1522" s="236" t="s">
        <v>208</v>
      </c>
      <c r="C1522" s="237" t="s">
        <v>1651</v>
      </c>
    </row>
  </sheetData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A7" sqref="A7:B7"/>
    </sheetView>
  </sheetViews>
  <sheetFormatPr defaultRowHeight="15" x14ac:dyDescent="0.25"/>
  <cols>
    <col min="1" max="1" width="10.5703125" style="192" customWidth="1"/>
    <col min="2" max="2" width="9.140625" style="192"/>
    <col min="3" max="3" width="16.7109375" style="192" customWidth="1"/>
    <col min="4" max="4" width="13.7109375" style="192" customWidth="1"/>
    <col min="5" max="5" width="11.28515625" style="192" customWidth="1"/>
    <col min="6" max="6" width="12.7109375" style="192" customWidth="1"/>
    <col min="7" max="7" width="12.85546875" style="192" customWidth="1"/>
    <col min="8" max="256" width="9.140625" style="192"/>
    <col min="257" max="257" width="10.5703125" style="192" customWidth="1"/>
    <col min="258" max="258" width="9.140625" style="192"/>
    <col min="259" max="259" width="16.7109375" style="192" customWidth="1"/>
    <col min="260" max="260" width="13.7109375" style="192" customWidth="1"/>
    <col min="261" max="261" width="11.28515625" style="192" customWidth="1"/>
    <col min="262" max="262" width="12.7109375" style="192" customWidth="1"/>
    <col min="263" max="263" width="12.85546875" style="192" customWidth="1"/>
    <col min="264" max="512" width="9.140625" style="192"/>
    <col min="513" max="513" width="10.5703125" style="192" customWidth="1"/>
    <col min="514" max="514" width="9.140625" style="192"/>
    <col min="515" max="515" width="16.7109375" style="192" customWidth="1"/>
    <col min="516" max="516" width="13.7109375" style="192" customWidth="1"/>
    <col min="517" max="517" width="11.28515625" style="192" customWidth="1"/>
    <col min="518" max="518" width="12.7109375" style="192" customWidth="1"/>
    <col min="519" max="519" width="12.85546875" style="192" customWidth="1"/>
    <col min="520" max="768" width="9.140625" style="192"/>
    <col min="769" max="769" width="10.5703125" style="192" customWidth="1"/>
    <col min="770" max="770" width="9.140625" style="192"/>
    <col min="771" max="771" width="16.7109375" style="192" customWidth="1"/>
    <col min="772" max="772" width="13.7109375" style="192" customWidth="1"/>
    <col min="773" max="773" width="11.28515625" style="192" customWidth="1"/>
    <col min="774" max="774" width="12.7109375" style="192" customWidth="1"/>
    <col min="775" max="775" width="12.85546875" style="192" customWidth="1"/>
    <col min="776" max="1024" width="9.140625" style="192"/>
    <col min="1025" max="1025" width="10.5703125" style="192" customWidth="1"/>
    <col min="1026" max="1026" width="9.140625" style="192"/>
    <col min="1027" max="1027" width="16.7109375" style="192" customWidth="1"/>
    <col min="1028" max="1028" width="13.7109375" style="192" customWidth="1"/>
    <col min="1029" max="1029" width="11.28515625" style="192" customWidth="1"/>
    <col min="1030" max="1030" width="12.7109375" style="192" customWidth="1"/>
    <col min="1031" max="1031" width="12.85546875" style="192" customWidth="1"/>
    <col min="1032" max="1280" width="9.140625" style="192"/>
    <col min="1281" max="1281" width="10.5703125" style="192" customWidth="1"/>
    <col min="1282" max="1282" width="9.140625" style="192"/>
    <col min="1283" max="1283" width="16.7109375" style="192" customWidth="1"/>
    <col min="1284" max="1284" width="13.7109375" style="192" customWidth="1"/>
    <col min="1285" max="1285" width="11.28515625" style="192" customWidth="1"/>
    <col min="1286" max="1286" width="12.7109375" style="192" customWidth="1"/>
    <col min="1287" max="1287" width="12.85546875" style="192" customWidth="1"/>
    <col min="1288" max="1536" width="9.140625" style="192"/>
    <col min="1537" max="1537" width="10.5703125" style="192" customWidth="1"/>
    <col min="1538" max="1538" width="9.140625" style="192"/>
    <col min="1539" max="1539" width="16.7109375" style="192" customWidth="1"/>
    <col min="1540" max="1540" width="13.7109375" style="192" customWidth="1"/>
    <col min="1541" max="1541" width="11.28515625" style="192" customWidth="1"/>
    <col min="1542" max="1542" width="12.7109375" style="192" customWidth="1"/>
    <col min="1543" max="1543" width="12.85546875" style="192" customWidth="1"/>
    <col min="1544" max="1792" width="9.140625" style="192"/>
    <col min="1793" max="1793" width="10.5703125" style="192" customWidth="1"/>
    <col min="1794" max="1794" width="9.140625" style="192"/>
    <col min="1795" max="1795" width="16.7109375" style="192" customWidth="1"/>
    <col min="1796" max="1796" width="13.7109375" style="192" customWidth="1"/>
    <col min="1797" max="1797" width="11.28515625" style="192" customWidth="1"/>
    <col min="1798" max="1798" width="12.7109375" style="192" customWidth="1"/>
    <col min="1799" max="1799" width="12.85546875" style="192" customWidth="1"/>
    <col min="1800" max="2048" width="9.140625" style="192"/>
    <col min="2049" max="2049" width="10.5703125" style="192" customWidth="1"/>
    <col min="2050" max="2050" width="9.140625" style="192"/>
    <col min="2051" max="2051" width="16.7109375" style="192" customWidth="1"/>
    <col min="2052" max="2052" width="13.7109375" style="192" customWidth="1"/>
    <col min="2053" max="2053" width="11.28515625" style="192" customWidth="1"/>
    <col min="2054" max="2054" width="12.7109375" style="192" customWidth="1"/>
    <col min="2055" max="2055" width="12.85546875" style="192" customWidth="1"/>
    <col min="2056" max="2304" width="9.140625" style="192"/>
    <col min="2305" max="2305" width="10.5703125" style="192" customWidth="1"/>
    <col min="2306" max="2306" width="9.140625" style="192"/>
    <col min="2307" max="2307" width="16.7109375" style="192" customWidth="1"/>
    <col min="2308" max="2308" width="13.7109375" style="192" customWidth="1"/>
    <col min="2309" max="2309" width="11.28515625" style="192" customWidth="1"/>
    <col min="2310" max="2310" width="12.7109375" style="192" customWidth="1"/>
    <col min="2311" max="2311" width="12.85546875" style="192" customWidth="1"/>
    <col min="2312" max="2560" width="9.140625" style="192"/>
    <col min="2561" max="2561" width="10.5703125" style="192" customWidth="1"/>
    <col min="2562" max="2562" width="9.140625" style="192"/>
    <col min="2563" max="2563" width="16.7109375" style="192" customWidth="1"/>
    <col min="2564" max="2564" width="13.7109375" style="192" customWidth="1"/>
    <col min="2565" max="2565" width="11.28515625" style="192" customWidth="1"/>
    <col min="2566" max="2566" width="12.7109375" style="192" customWidth="1"/>
    <col min="2567" max="2567" width="12.85546875" style="192" customWidth="1"/>
    <col min="2568" max="2816" width="9.140625" style="192"/>
    <col min="2817" max="2817" width="10.5703125" style="192" customWidth="1"/>
    <col min="2818" max="2818" width="9.140625" style="192"/>
    <col min="2819" max="2819" width="16.7109375" style="192" customWidth="1"/>
    <col min="2820" max="2820" width="13.7109375" style="192" customWidth="1"/>
    <col min="2821" max="2821" width="11.28515625" style="192" customWidth="1"/>
    <col min="2822" max="2822" width="12.7109375" style="192" customWidth="1"/>
    <col min="2823" max="2823" width="12.85546875" style="192" customWidth="1"/>
    <col min="2824" max="3072" width="9.140625" style="192"/>
    <col min="3073" max="3073" width="10.5703125" style="192" customWidth="1"/>
    <col min="3074" max="3074" width="9.140625" style="192"/>
    <col min="3075" max="3075" width="16.7109375" style="192" customWidth="1"/>
    <col min="3076" max="3076" width="13.7109375" style="192" customWidth="1"/>
    <col min="3077" max="3077" width="11.28515625" style="192" customWidth="1"/>
    <col min="3078" max="3078" width="12.7109375" style="192" customWidth="1"/>
    <col min="3079" max="3079" width="12.85546875" style="192" customWidth="1"/>
    <col min="3080" max="3328" width="9.140625" style="192"/>
    <col min="3329" max="3329" width="10.5703125" style="192" customWidth="1"/>
    <col min="3330" max="3330" width="9.140625" style="192"/>
    <col min="3331" max="3331" width="16.7109375" style="192" customWidth="1"/>
    <col min="3332" max="3332" width="13.7109375" style="192" customWidth="1"/>
    <col min="3333" max="3333" width="11.28515625" style="192" customWidth="1"/>
    <col min="3334" max="3334" width="12.7109375" style="192" customWidth="1"/>
    <col min="3335" max="3335" width="12.85546875" style="192" customWidth="1"/>
    <col min="3336" max="3584" width="9.140625" style="192"/>
    <col min="3585" max="3585" width="10.5703125" style="192" customWidth="1"/>
    <col min="3586" max="3586" width="9.140625" style="192"/>
    <col min="3587" max="3587" width="16.7109375" style="192" customWidth="1"/>
    <col min="3588" max="3588" width="13.7109375" style="192" customWidth="1"/>
    <col min="3589" max="3589" width="11.28515625" style="192" customWidth="1"/>
    <col min="3590" max="3590" width="12.7109375" style="192" customWidth="1"/>
    <col min="3591" max="3591" width="12.85546875" style="192" customWidth="1"/>
    <col min="3592" max="3840" width="9.140625" style="192"/>
    <col min="3841" max="3841" width="10.5703125" style="192" customWidth="1"/>
    <col min="3842" max="3842" width="9.140625" style="192"/>
    <col min="3843" max="3843" width="16.7109375" style="192" customWidth="1"/>
    <col min="3844" max="3844" width="13.7109375" style="192" customWidth="1"/>
    <col min="3845" max="3845" width="11.28515625" style="192" customWidth="1"/>
    <col min="3846" max="3846" width="12.7109375" style="192" customWidth="1"/>
    <col min="3847" max="3847" width="12.85546875" style="192" customWidth="1"/>
    <col min="3848" max="4096" width="9.140625" style="192"/>
    <col min="4097" max="4097" width="10.5703125" style="192" customWidth="1"/>
    <col min="4098" max="4098" width="9.140625" style="192"/>
    <col min="4099" max="4099" width="16.7109375" style="192" customWidth="1"/>
    <col min="4100" max="4100" width="13.7109375" style="192" customWidth="1"/>
    <col min="4101" max="4101" width="11.28515625" style="192" customWidth="1"/>
    <col min="4102" max="4102" width="12.7109375" style="192" customWidth="1"/>
    <col min="4103" max="4103" width="12.85546875" style="192" customWidth="1"/>
    <col min="4104" max="4352" width="9.140625" style="192"/>
    <col min="4353" max="4353" width="10.5703125" style="192" customWidth="1"/>
    <col min="4354" max="4354" width="9.140625" style="192"/>
    <col min="4355" max="4355" width="16.7109375" style="192" customWidth="1"/>
    <col min="4356" max="4356" width="13.7109375" style="192" customWidth="1"/>
    <col min="4357" max="4357" width="11.28515625" style="192" customWidth="1"/>
    <col min="4358" max="4358" width="12.7109375" style="192" customWidth="1"/>
    <col min="4359" max="4359" width="12.85546875" style="192" customWidth="1"/>
    <col min="4360" max="4608" width="9.140625" style="192"/>
    <col min="4609" max="4609" width="10.5703125" style="192" customWidth="1"/>
    <col min="4610" max="4610" width="9.140625" style="192"/>
    <col min="4611" max="4611" width="16.7109375" style="192" customWidth="1"/>
    <col min="4612" max="4612" width="13.7109375" style="192" customWidth="1"/>
    <col min="4613" max="4613" width="11.28515625" style="192" customWidth="1"/>
    <col min="4614" max="4614" width="12.7109375" style="192" customWidth="1"/>
    <col min="4615" max="4615" width="12.85546875" style="192" customWidth="1"/>
    <col min="4616" max="4864" width="9.140625" style="192"/>
    <col min="4865" max="4865" width="10.5703125" style="192" customWidth="1"/>
    <col min="4866" max="4866" width="9.140625" style="192"/>
    <col min="4867" max="4867" width="16.7109375" style="192" customWidth="1"/>
    <col min="4868" max="4868" width="13.7109375" style="192" customWidth="1"/>
    <col min="4869" max="4869" width="11.28515625" style="192" customWidth="1"/>
    <col min="4870" max="4870" width="12.7109375" style="192" customWidth="1"/>
    <col min="4871" max="4871" width="12.85546875" style="192" customWidth="1"/>
    <col min="4872" max="5120" width="9.140625" style="192"/>
    <col min="5121" max="5121" width="10.5703125" style="192" customWidth="1"/>
    <col min="5122" max="5122" width="9.140625" style="192"/>
    <col min="5123" max="5123" width="16.7109375" style="192" customWidth="1"/>
    <col min="5124" max="5124" width="13.7109375" style="192" customWidth="1"/>
    <col min="5125" max="5125" width="11.28515625" style="192" customWidth="1"/>
    <col min="5126" max="5126" width="12.7109375" style="192" customWidth="1"/>
    <col min="5127" max="5127" width="12.85546875" style="192" customWidth="1"/>
    <col min="5128" max="5376" width="9.140625" style="192"/>
    <col min="5377" max="5377" width="10.5703125" style="192" customWidth="1"/>
    <col min="5378" max="5378" width="9.140625" style="192"/>
    <col min="5379" max="5379" width="16.7109375" style="192" customWidth="1"/>
    <col min="5380" max="5380" width="13.7109375" style="192" customWidth="1"/>
    <col min="5381" max="5381" width="11.28515625" style="192" customWidth="1"/>
    <col min="5382" max="5382" width="12.7109375" style="192" customWidth="1"/>
    <col min="5383" max="5383" width="12.85546875" style="192" customWidth="1"/>
    <col min="5384" max="5632" width="9.140625" style="192"/>
    <col min="5633" max="5633" width="10.5703125" style="192" customWidth="1"/>
    <col min="5634" max="5634" width="9.140625" style="192"/>
    <col min="5635" max="5635" width="16.7109375" style="192" customWidth="1"/>
    <col min="5636" max="5636" width="13.7109375" style="192" customWidth="1"/>
    <col min="5637" max="5637" width="11.28515625" style="192" customWidth="1"/>
    <col min="5638" max="5638" width="12.7109375" style="192" customWidth="1"/>
    <col min="5639" max="5639" width="12.85546875" style="192" customWidth="1"/>
    <col min="5640" max="5888" width="9.140625" style="192"/>
    <col min="5889" max="5889" width="10.5703125" style="192" customWidth="1"/>
    <col min="5890" max="5890" width="9.140625" style="192"/>
    <col min="5891" max="5891" width="16.7109375" style="192" customWidth="1"/>
    <col min="5892" max="5892" width="13.7109375" style="192" customWidth="1"/>
    <col min="5893" max="5893" width="11.28515625" style="192" customWidth="1"/>
    <col min="5894" max="5894" width="12.7109375" style="192" customWidth="1"/>
    <col min="5895" max="5895" width="12.85546875" style="192" customWidth="1"/>
    <col min="5896" max="6144" width="9.140625" style="192"/>
    <col min="6145" max="6145" width="10.5703125" style="192" customWidth="1"/>
    <col min="6146" max="6146" width="9.140625" style="192"/>
    <col min="6147" max="6147" width="16.7109375" style="192" customWidth="1"/>
    <col min="6148" max="6148" width="13.7109375" style="192" customWidth="1"/>
    <col min="6149" max="6149" width="11.28515625" style="192" customWidth="1"/>
    <col min="6150" max="6150" width="12.7109375" style="192" customWidth="1"/>
    <col min="6151" max="6151" width="12.85546875" style="192" customWidth="1"/>
    <col min="6152" max="6400" width="9.140625" style="192"/>
    <col min="6401" max="6401" width="10.5703125" style="192" customWidth="1"/>
    <col min="6402" max="6402" width="9.140625" style="192"/>
    <col min="6403" max="6403" width="16.7109375" style="192" customWidth="1"/>
    <col min="6404" max="6404" width="13.7109375" style="192" customWidth="1"/>
    <col min="6405" max="6405" width="11.28515625" style="192" customWidth="1"/>
    <col min="6406" max="6406" width="12.7109375" style="192" customWidth="1"/>
    <col min="6407" max="6407" width="12.85546875" style="192" customWidth="1"/>
    <col min="6408" max="6656" width="9.140625" style="192"/>
    <col min="6657" max="6657" width="10.5703125" style="192" customWidth="1"/>
    <col min="6658" max="6658" width="9.140625" style="192"/>
    <col min="6659" max="6659" width="16.7109375" style="192" customWidth="1"/>
    <col min="6660" max="6660" width="13.7109375" style="192" customWidth="1"/>
    <col min="6661" max="6661" width="11.28515625" style="192" customWidth="1"/>
    <col min="6662" max="6662" width="12.7109375" style="192" customWidth="1"/>
    <col min="6663" max="6663" width="12.85546875" style="192" customWidth="1"/>
    <col min="6664" max="6912" width="9.140625" style="192"/>
    <col min="6913" max="6913" width="10.5703125" style="192" customWidth="1"/>
    <col min="6914" max="6914" width="9.140625" style="192"/>
    <col min="6915" max="6915" width="16.7109375" style="192" customWidth="1"/>
    <col min="6916" max="6916" width="13.7109375" style="192" customWidth="1"/>
    <col min="6917" max="6917" width="11.28515625" style="192" customWidth="1"/>
    <col min="6918" max="6918" width="12.7109375" style="192" customWidth="1"/>
    <col min="6919" max="6919" width="12.85546875" style="192" customWidth="1"/>
    <col min="6920" max="7168" width="9.140625" style="192"/>
    <col min="7169" max="7169" width="10.5703125" style="192" customWidth="1"/>
    <col min="7170" max="7170" width="9.140625" style="192"/>
    <col min="7171" max="7171" width="16.7109375" style="192" customWidth="1"/>
    <col min="7172" max="7172" width="13.7109375" style="192" customWidth="1"/>
    <col min="7173" max="7173" width="11.28515625" style="192" customWidth="1"/>
    <col min="7174" max="7174" width="12.7109375" style="192" customWidth="1"/>
    <col min="7175" max="7175" width="12.85546875" style="192" customWidth="1"/>
    <col min="7176" max="7424" width="9.140625" style="192"/>
    <col min="7425" max="7425" width="10.5703125" style="192" customWidth="1"/>
    <col min="7426" max="7426" width="9.140625" style="192"/>
    <col min="7427" max="7427" width="16.7109375" style="192" customWidth="1"/>
    <col min="7428" max="7428" width="13.7109375" style="192" customWidth="1"/>
    <col min="7429" max="7429" width="11.28515625" style="192" customWidth="1"/>
    <col min="7430" max="7430" width="12.7109375" style="192" customWidth="1"/>
    <col min="7431" max="7431" width="12.85546875" style="192" customWidth="1"/>
    <col min="7432" max="7680" width="9.140625" style="192"/>
    <col min="7681" max="7681" width="10.5703125" style="192" customWidth="1"/>
    <col min="7682" max="7682" width="9.140625" style="192"/>
    <col min="7683" max="7683" width="16.7109375" style="192" customWidth="1"/>
    <col min="7684" max="7684" width="13.7109375" style="192" customWidth="1"/>
    <col min="7685" max="7685" width="11.28515625" style="192" customWidth="1"/>
    <col min="7686" max="7686" width="12.7109375" style="192" customWidth="1"/>
    <col min="7687" max="7687" width="12.85546875" style="192" customWidth="1"/>
    <col min="7688" max="7936" width="9.140625" style="192"/>
    <col min="7937" max="7937" width="10.5703125" style="192" customWidth="1"/>
    <col min="7938" max="7938" width="9.140625" style="192"/>
    <col min="7939" max="7939" width="16.7109375" style="192" customWidth="1"/>
    <col min="7940" max="7940" width="13.7109375" style="192" customWidth="1"/>
    <col min="7941" max="7941" width="11.28515625" style="192" customWidth="1"/>
    <col min="7942" max="7942" width="12.7109375" style="192" customWidth="1"/>
    <col min="7943" max="7943" width="12.85546875" style="192" customWidth="1"/>
    <col min="7944" max="8192" width="9.140625" style="192"/>
    <col min="8193" max="8193" width="10.5703125" style="192" customWidth="1"/>
    <col min="8194" max="8194" width="9.140625" style="192"/>
    <col min="8195" max="8195" width="16.7109375" style="192" customWidth="1"/>
    <col min="8196" max="8196" width="13.7109375" style="192" customWidth="1"/>
    <col min="8197" max="8197" width="11.28515625" style="192" customWidth="1"/>
    <col min="8198" max="8198" width="12.7109375" style="192" customWidth="1"/>
    <col min="8199" max="8199" width="12.85546875" style="192" customWidth="1"/>
    <col min="8200" max="8448" width="9.140625" style="192"/>
    <col min="8449" max="8449" width="10.5703125" style="192" customWidth="1"/>
    <col min="8450" max="8450" width="9.140625" style="192"/>
    <col min="8451" max="8451" width="16.7109375" style="192" customWidth="1"/>
    <col min="8452" max="8452" width="13.7109375" style="192" customWidth="1"/>
    <col min="8453" max="8453" width="11.28515625" style="192" customWidth="1"/>
    <col min="8454" max="8454" width="12.7109375" style="192" customWidth="1"/>
    <col min="8455" max="8455" width="12.85546875" style="192" customWidth="1"/>
    <col min="8456" max="8704" width="9.140625" style="192"/>
    <col min="8705" max="8705" width="10.5703125" style="192" customWidth="1"/>
    <col min="8706" max="8706" width="9.140625" style="192"/>
    <col min="8707" max="8707" width="16.7109375" style="192" customWidth="1"/>
    <col min="8708" max="8708" width="13.7109375" style="192" customWidth="1"/>
    <col min="8709" max="8709" width="11.28515625" style="192" customWidth="1"/>
    <col min="8710" max="8710" width="12.7109375" style="192" customWidth="1"/>
    <col min="8711" max="8711" width="12.85546875" style="192" customWidth="1"/>
    <col min="8712" max="8960" width="9.140625" style="192"/>
    <col min="8961" max="8961" width="10.5703125" style="192" customWidth="1"/>
    <col min="8962" max="8962" width="9.140625" style="192"/>
    <col min="8963" max="8963" width="16.7109375" style="192" customWidth="1"/>
    <col min="8964" max="8964" width="13.7109375" style="192" customWidth="1"/>
    <col min="8965" max="8965" width="11.28515625" style="192" customWidth="1"/>
    <col min="8966" max="8966" width="12.7109375" style="192" customWidth="1"/>
    <col min="8967" max="8967" width="12.85546875" style="192" customWidth="1"/>
    <col min="8968" max="9216" width="9.140625" style="192"/>
    <col min="9217" max="9217" width="10.5703125" style="192" customWidth="1"/>
    <col min="9218" max="9218" width="9.140625" style="192"/>
    <col min="9219" max="9219" width="16.7109375" style="192" customWidth="1"/>
    <col min="9220" max="9220" width="13.7109375" style="192" customWidth="1"/>
    <col min="9221" max="9221" width="11.28515625" style="192" customWidth="1"/>
    <col min="9222" max="9222" width="12.7109375" style="192" customWidth="1"/>
    <col min="9223" max="9223" width="12.85546875" style="192" customWidth="1"/>
    <col min="9224" max="9472" width="9.140625" style="192"/>
    <col min="9473" max="9473" width="10.5703125" style="192" customWidth="1"/>
    <col min="9474" max="9474" width="9.140625" style="192"/>
    <col min="9475" max="9475" width="16.7109375" style="192" customWidth="1"/>
    <col min="9476" max="9476" width="13.7109375" style="192" customWidth="1"/>
    <col min="9477" max="9477" width="11.28515625" style="192" customWidth="1"/>
    <col min="9478" max="9478" width="12.7109375" style="192" customWidth="1"/>
    <col min="9479" max="9479" width="12.85546875" style="192" customWidth="1"/>
    <col min="9480" max="9728" width="9.140625" style="192"/>
    <col min="9729" max="9729" width="10.5703125" style="192" customWidth="1"/>
    <col min="9730" max="9730" width="9.140625" style="192"/>
    <col min="9731" max="9731" width="16.7109375" style="192" customWidth="1"/>
    <col min="9732" max="9732" width="13.7109375" style="192" customWidth="1"/>
    <col min="9733" max="9733" width="11.28515625" style="192" customWidth="1"/>
    <col min="9734" max="9734" width="12.7109375" style="192" customWidth="1"/>
    <col min="9735" max="9735" width="12.85546875" style="192" customWidth="1"/>
    <col min="9736" max="9984" width="9.140625" style="192"/>
    <col min="9985" max="9985" width="10.5703125" style="192" customWidth="1"/>
    <col min="9986" max="9986" width="9.140625" style="192"/>
    <col min="9987" max="9987" width="16.7109375" style="192" customWidth="1"/>
    <col min="9988" max="9988" width="13.7109375" style="192" customWidth="1"/>
    <col min="9989" max="9989" width="11.28515625" style="192" customWidth="1"/>
    <col min="9990" max="9990" width="12.7109375" style="192" customWidth="1"/>
    <col min="9991" max="9991" width="12.85546875" style="192" customWidth="1"/>
    <col min="9992" max="10240" width="9.140625" style="192"/>
    <col min="10241" max="10241" width="10.5703125" style="192" customWidth="1"/>
    <col min="10242" max="10242" width="9.140625" style="192"/>
    <col min="10243" max="10243" width="16.7109375" style="192" customWidth="1"/>
    <col min="10244" max="10244" width="13.7109375" style="192" customWidth="1"/>
    <col min="10245" max="10245" width="11.28515625" style="192" customWidth="1"/>
    <col min="10246" max="10246" width="12.7109375" style="192" customWidth="1"/>
    <col min="10247" max="10247" width="12.85546875" style="192" customWidth="1"/>
    <col min="10248" max="10496" width="9.140625" style="192"/>
    <col min="10497" max="10497" width="10.5703125" style="192" customWidth="1"/>
    <col min="10498" max="10498" width="9.140625" style="192"/>
    <col min="10499" max="10499" width="16.7109375" style="192" customWidth="1"/>
    <col min="10500" max="10500" width="13.7109375" style="192" customWidth="1"/>
    <col min="10501" max="10501" width="11.28515625" style="192" customWidth="1"/>
    <col min="10502" max="10502" width="12.7109375" style="192" customWidth="1"/>
    <col min="10503" max="10503" width="12.85546875" style="192" customWidth="1"/>
    <col min="10504" max="10752" width="9.140625" style="192"/>
    <col min="10753" max="10753" width="10.5703125" style="192" customWidth="1"/>
    <col min="10754" max="10754" width="9.140625" style="192"/>
    <col min="10755" max="10755" width="16.7109375" style="192" customWidth="1"/>
    <col min="10756" max="10756" width="13.7109375" style="192" customWidth="1"/>
    <col min="10757" max="10757" width="11.28515625" style="192" customWidth="1"/>
    <col min="10758" max="10758" width="12.7109375" style="192" customWidth="1"/>
    <col min="10759" max="10759" width="12.85546875" style="192" customWidth="1"/>
    <col min="10760" max="11008" width="9.140625" style="192"/>
    <col min="11009" max="11009" width="10.5703125" style="192" customWidth="1"/>
    <col min="11010" max="11010" width="9.140625" style="192"/>
    <col min="11011" max="11011" width="16.7109375" style="192" customWidth="1"/>
    <col min="11012" max="11012" width="13.7109375" style="192" customWidth="1"/>
    <col min="11013" max="11013" width="11.28515625" style="192" customWidth="1"/>
    <col min="11014" max="11014" width="12.7109375" style="192" customWidth="1"/>
    <col min="11015" max="11015" width="12.85546875" style="192" customWidth="1"/>
    <col min="11016" max="11264" width="9.140625" style="192"/>
    <col min="11265" max="11265" width="10.5703125" style="192" customWidth="1"/>
    <col min="11266" max="11266" width="9.140625" style="192"/>
    <col min="11267" max="11267" width="16.7109375" style="192" customWidth="1"/>
    <col min="11268" max="11268" width="13.7109375" style="192" customWidth="1"/>
    <col min="11269" max="11269" width="11.28515625" style="192" customWidth="1"/>
    <col min="11270" max="11270" width="12.7109375" style="192" customWidth="1"/>
    <col min="11271" max="11271" width="12.85546875" style="192" customWidth="1"/>
    <col min="11272" max="11520" width="9.140625" style="192"/>
    <col min="11521" max="11521" width="10.5703125" style="192" customWidth="1"/>
    <col min="11522" max="11522" width="9.140625" style="192"/>
    <col min="11523" max="11523" width="16.7109375" style="192" customWidth="1"/>
    <col min="11524" max="11524" width="13.7109375" style="192" customWidth="1"/>
    <col min="11525" max="11525" width="11.28515625" style="192" customWidth="1"/>
    <col min="11526" max="11526" width="12.7109375" style="192" customWidth="1"/>
    <col min="11527" max="11527" width="12.85546875" style="192" customWidth="1"/>
    <col min="11528" max="11776" width="9.140625" style="192"/>
    <col min="11777" max="11777" width="10.5703125" style="192" customWidth="1"/>
    <col min="11778" max="11778" width="9.140625" style="192"/>
    <col min="11779" max="11779" width="16.7109375" style="192" customWidth="1"/>
    <col min="11780" max="11780" width="13.7109375" style="192" customWidth="1"/>
    <col min="11781" max="11781" width="11.28515625" style="192" customWidth="1"/>
    <col min="11782" max="11782" width="12.7109375" style="192" customWidth="1"/>
    <col min="11783" max="11783" width="12.85546875" style="192" customWidth="1"/>
    <col min="11784" max="12032" width="9.140625" style="192"/>
    <col min="12033" max="12033" width="10.5703125" style="192" customWidth="1"/>
    <col min="12034" max="12034" width="9.140625" style="192"/>
    <col min="12035" max="12035" width="16.7109375" style="192" customWidth="1"/>
    <col min="12036" max="12036" width="13.7109375" style="192" customWidth="1"/>
    <col min="12037" max="12037" width="11.28515625" style="192" customWidth="1"/>
    <col min="12038" max="12038" width="12.7109375" style="192" customWidth="1"/>
    <col min="12039" max="12039" width="12.85546875" style="192" customWidth="1"/>
    <col min="12040" max="12288" width="9.140625" style="192"/>
    <col min="12289" max="12289" width="10.5703125" style="192" customWidth="1"/>
    <col min="12290" max="12290" width="9.140625" style="192"/>
    <col min="12291" max="12291" width="16.7109375" style="192" customWidth="1"/>
    <col min="12292" max="12292" width="13.7109375" style="192" customWidth="1"/>
    <col min="12293" max="12293" width="11.28515625" style="192" customWidth="1"/>
    <col min="12294" max="12294" width="12.7109375" style="192" customWidth="1"/>
    <col min="12295" max="12295" width="12.85546875" style="192" customWidth="1"/>
    <col min="12296" max="12544" width="9.140625" style="192"/>
    <col min="12545" max="12545" width="10.5703125" style="192" customWidth="1"/>
    <col min="12546" max="12546" width="9.140625" style="192"/>
    <col min="12547" max="12547" width="16.7109375" style="192" customWidth="1"/>
    <col min="12548" max="12548" width="13.7109375" style="192" customWidth="1"/>
    <col min="12549" max="12549" width="11.28515625" style="192" customWidth="1"/>
    <col min="12550" max="12550" width="12.7109375" style="192" customWidth="1"/>
    <col min="12551" max="12551" width="12.85546875" style="192" customWidth="1"/>
    <col min="12552" max="12800" width="9.140625" style="192"/>
    <col min="12801" max="12801" width="10.5703125" style="192" customWidth="1"/>
    <col min="12802" max="12802" width="9.140625" style="192"/>
    <col min="12803" max="12803" width="16.7109375" style="192" customWidth="1"/>
    <col min="12804" max="12804" width="13.7109375" style="192" customWidth="1"/>
    <col min="12805" max="12805" width="11.28515625" style="192" customWidth="1"/>
    <col min="12806" max="12806" width="12.7109375" style="192" customWidth="1"/>
    <col min="12807" max="12807" width="12.85546875" style="192" customWidth="1"/>
    <col min="12808" max="13056" width="9.140625" style="192"/>
    <col min="13057" max="13057" width="10.5703125" style="192" customWidth="1"/>
    <col min="13058" max="13058" width="9.140625" style="192"/>
    <col min="13059" max="13059" width="16.7109375" style="192" customWidth="1"/>
    <col min="13060" max="13060" width="13.7109375" style="192" customWidth="1"/>
    <col min="13061" max="13061" width="11.28515625" style="192" customWidth="1"/>
    <col min="13062" max="13062" width="12.7109375" style="192" customWidth="1"/>
    <col min="13063" max="13063" width="12.85546875" style="192" customWidth="1"/>
    <col min="13064" max="13312" width="9.140625" style="192"/>
    <col min="13313" max="13313" width="10.5703125" style="192" customWidth="1"/>
    <col min="13314" max="13314" width="9.140625" style="192"/>
    <col min="13315" max="13315" width="16.7109375" style="192" customWidth="1"/>
    <col min="13316" max="13316" width="13.7109375" style="192" customWidth="1"/>
    <col min="13317" max="13317" width="11.28515625" style="192" customWidth="1"/>
    <col min="13318" max="13318" width="12.7109375" style="192" customWidth="1"/>
    <col min="13319" max="13319" width="12.85546875" style="192" customWidth="1"/>
    <col min="13320" max="13568" width="9.140625" style="192"/>
    <col min="13569" max="13569" width="10.5703125" style="192" customWidth="1"/>
    <col min="13570" max="13570" width="9.140625" style="192"/>
    <col min="13571" max="13571" width="16.7109375" style="192" customWidth="1"/>
    <col min="13572" max="13572" width="13.7109375" style="192" customWidth="1"/>
    <col min="13573" max="13573" width="11.28515625" style="192" customWidth="1"/>
    <col min="13574" max="13574" width="12.7109375" style="192" customWidth="1"/>
    <col min="13575" max="13575" width="12.85546875" style="192" customWidth="1"/>
    <col min="13576" max="13824" width="9.140625" style="192"/>
    <col min="13825" max="13825" width="10.5703125" style="192" customWidth="1"/>
    <col min="13826" max="13826" width="9.140625" style="192"/>
    <col min="13827" max="13827" width="16.7109375" style="192" customWidth="1"/>
    <col min="13828" max="13828" width="13.7109375" style="192" customWidth="1"/>
    <col min="13829" max="13829" width="11.28515625" style="192" customWidth="1"/>
    <col min="13830" max="13830" width="12.7109375" style="192" customWidth="1"/>
    <col min="13831" max="13831" width="12.85546875" style="192" customWidth="1"/>
    <col min="13832" max="14080" width="9.140625" style="192"/>
    <col min="14081" max="14081" width="10.5703125" style="192" customWidth="1"/>
    <col min="14082" max="14082" width="9.140625" style="192"/>
    <col min="14083" max="14083" width="16.7109375" style="192" customWidth="1"/>
    <col min="14084" max="14084" width="13.7109375" style="192" customWidth="1"/>
    <col min="14085" max="14085" width="11.28515625" style="192" customWidth="1"/>
    <col min="14086" max="14086" width="12.7109375" style="192" customWidth="1"/>
    <col min="14087" max="14087" width="12.85546875" style="192" customWidth="1"/>
    <col min="14088" max="14336" width="9.140625" style="192"/>
    <col min="14337" max="14337" width="10.5703125" style="192" customWidth="1"/>
    <col min="14338" max="14338" width="9.140625" style="192"/>
    <col min="14339" max="14339" width="16.7109375" style="192" customWidth="1"/>
    <col min="14340" max="14340" width="13.7109375" style="192" customWidth="1"/>
    <col min="14341" max="14341" width="11.28515625" style="192" customWidth="1"/>
    <col min="14342" max="14342" width="12.7109375" style="192" customWidth="1"/>
    <col min="14343" max="14343" width="12.85546875" style="192" customWidth="1"/>
    <col min="14344" max="14592" width="9.140625" style="192"/>
    <col min="14593" max="14593" width="10.5703125" style="192" customWidth="1"/>
    <col min="14594" max="14594" width="9.140625" style="192"/>
    <col min="14595" max="14595" width="16.7109375" style="192" customWidth="1"/>
    <col min="14596" max="14596" width="13.7109375" style="192" customWidth="1"/>
    <col min="14597" max="14597" width="11.28515625" style="192" customWidth="1"/>
    <col min="14598" max="14598" width="12.7109375" style="192" customWidth="1"/>
    <col min="14599" max="14599" width="12.85546875" style="192" customWidth="1"/>
    <col min="14600" max="14848" width="9.140625" style="192"/>
    <col min="14849" max="14849" width="10.5703125" style="192" customWidth="1"/>
    <col min="14850" max="14850" width="9.140625" style="192"/>
    <col min="14851" max="14851" width="16.7109375" style="192" customWidth="1"/>
    <col min="14852" max="14852" width="13.7109375" style="192" customWidth="1"/>
    <col min="14853" max="14853" width="11.28515625" style="192" customWidth="1"/>
    <col min="14854" max="14854" width="12.7109375" style="192" customWidth="1"/>
    <col min="14855" max="14855" width="12.85546875" style="192" customWidth="1"/>
    <col min="14856" max="15104" width="9.140625" style="192"/>
    <col min="15105" max="15105" width="10.5703125" style="192" customWidth="1"/>
    <col min="15106" max="15106" width="9.140625" style="192"/>
    <col min="15107" max="15107" width="16.7109375" style="192" customWidth="1"/>
    <col min="15108" max="15108" width="13.7109375" style="192" customWidth="1"/>
    <col min="15109" max="15109" width="11.28515625" style="192" customWidth="1"/>
    <col min="15110" max="15110" width="12.7109375" style="192" customWidth="1"/>
    <col min="15111" max="15111" width="12.85546875" style="192" customWidth="1"/>
    <col min="15112" max="15360" width="9.140625" style="192"/>
    <col min="15361" max="15361" width="10.5703125" style="192" customWidth="1"/>
    <col min="15362" max="15362" width="9.140625" style="192"/>
    <col min="15363" max="15363" width="16.7109375" style="192" customWidth="1"/>
    <col min="15364" max="15364" width="13.7109375" style="192" customWidth="1"/>
    <col min="15365" max="15365" width="11.28515625" style="192" customWidth="1"/>
    <col min="15366" max="15366" width="12.7109375" style="192" customWidth="1"/>
    <col min="15367" max="15367" width="12.85546875" style="192" customWidth="1"/>
    <col min="15368" max="15616" width="9.140625" style="192"/>
    <col min="15617" max="15617" width="10.5703125" style="192" customWidth="1"/>
    <col min="15618" max="15618" width="9.140625" style="192"/>
    <col min="15619" max="15619" width="16.7109375" style="192" customWidth="1"/>
    <col min="15620" max="15620" width="13.7109375" style="192" customWidth="1"/>
    <col min="15621" max="15621" width="11.28515625" style="192" customWidth="1"/>
    <col min="15622" max="15622" width="12.7109375" style="192" customWidth="1"/>
    <col min="15623" max="15623" width="12.85546875" style="192" customWidth="1"/>
    <col min="15624" max="15872" width="9.140625" style="192"/>
    <col min="15873" max="15873" width="10.5703125" style="192" customWidth="1"/>
    <col min="15874" max="15874" width="9.140625" style="192"/>
    <col min="15875" max="15875" width="16.7109375" style="192" customWidth="1"/>
    <col min="15876" max="15876" width="13.7109375" style="192" customWidth="1"/>
    <col min="15877" max="15877" width="11.28515625" style="192" customWidth="1"/>
    <col min="15878" max="15878" width="12.7109375" style="192" customWidth="1"/>
    <col min="15879" max="15879" width="12.85546875" style="192" customWidth="1"/>
    <col min="15880" max="16128" width="9.140625" style="192"/>
    <col min="16129" max="16129" width="10.5703125" style="192" customWidth="1"/>
    <col min="16130" max="16130" width="9.140625" style="192"/>
    <col min="16131" max="16131" width="16.7109375" style="192" customWidth="1"/>
    <col min="16132" max="16132" width="13.7109375" style="192" customWidth="1"/>
    <col min="16133" max="16133" width="11.28515625" style="192" customWidth="1"/>
    <col min="16134" max="16134" width="12.7109375" style="192" customWidth="1"/>
    <col min="16135" max="16135" width="12.85546875" style="192" customWidth="1"/>
    <col min="16136" max="16384" width="9.140625" style="192"/>
  </cols>
  <sheetData>
    <row r="1" spans="1:9" x14ac:dyDescent="0.25">
      <c r="A1" s="296" t="s">
        <v>62</v>
      </c>
      <c r="B1" s="296"/>
      <c r="C1" s="296"/>
      <c r="D1" s="296"/>
      <c r="E1" s="296"/>
      <c r="F1" s="296"/>
      <c r="G1" s="296"/>
    </row>
    <row r="2" spans="1:9" x14ac:dyDescent="0.25">
      <c r="A2" s="200"/>
      <c r="B2" s="200"/>
      <c r="C2" s="296" t="s">
        <v>63</v>
      </c>
      <c r="D2" s="296"/>
      <c r="E2" s="296"/>
      <c r="F2" s="200"/>
      <c r="G2" s="200"/>
    </row>
    <row r="3" spans="1:9" x14ac:dyDescent="0.25">
      <c r="A3" s="291"/>
      <c r="B3" s="291"/>
      <c r="C3" s="276" t="s">
        <v>64</v>
      </c>
      <c r="D3" s="276"/>
      <c r="E3" s="276"/>
      <c r="F3" s="52" t="s">
        <v>65</v>
      </c>
      <c r="G3" s="53" t="e">
        <f>IF(ISBLANK($A$7),"",VLOOKUP($A$7,'Contract Item Summary'!$A$2:$D$1141,4,FALSE))</f>
        <v>#N/A</v>
      </c>
    </row>
    <row r="4" spans="1:9" x14ac:dyDescent="0.25">
      <c r="A4" s="297" t="s">
        <v>66</v>
      </c>
      <c r="B4" s="298"/>
      <c r="C4" s="299"/>
      <c r="D4" s="276"/>
      <c r="E4" s="293"/>
      <c r="F4" s="296" t="s">
        <v>67</v>
      </c>
      <c r="G4" s="296"/>
    </row>
    <row r="5" spans="1:9" ht="15" customHeight="1" x14ac:dyDescent="0.25">
      <c r="A5" s="291">
        <f>'Contract Information'!B2</f>
        <v>0</v>
      </c>
      <c r="B5" s="292"/>
      <c r="C5" s="300" t="str">
        <f>IF(ISBLANK($A$7),"",VLOOKUP($A$7, ITEMS!$A$1:$C$994,3,FALSE))</f>
        <v>QA/QC for 401813</v>
      </c>
      <c r="D5" s="301"/>
      <c r="E5" s="302"/>
      <c r="F5" s="197"/>
      <c r="G5" s="197" t="str">
        <f>A7</f>
        <v>401699-02</v>
      </c>
    </row>
    <row r="6" spans="1:9" x14ac:dyDescent="0.25">
      <c r="A6" s="276" t="s">
        <v>68</v>
      </c>
      <c r="B6" s="293"/>
      <c r="C6" s="203"/>
      <c r="D6" s="201"/>
      <c r="E6" s="202"/>
      <c r="F6" s="193" t="s">
        <v>69</v>
      </c>
      <c r="G6" s="10"/>
    </row>
    <row r="7" spans="1:9" x14ac:dyDescent="0.25">
      <c r="A7" s="329" t="s">
        <v>20</v>
      </c>
      <c r="B7" s="330"/>
      <c r="C7" s="195" t="s">
        <v>70</v>
      </c>
      <c r="D7" s="197"/>
      <c r="E7" s="199"/>
      <c r="F7" s="194"/>
      <c r="G7" s="197"/>
    </row>
    <row r="8" spans="1:9" ht="15.75" thickBot="1" x14ac:dyDescent="0.3">
      <c r="A8" s="61"/>
      <c r="B8" s="62"/>
      <c r="C8" s="61"/>
      <c r="D8" s="61"/>
      <c r="E8" s="62"/>
      <c r="F8" s="61" t="s">
        <v>71</v>
      </c>
      <c r="G8" s="61" t="s">
        <v>55</v>
      </c>
      <c r="I8" s="192" t="s">
        <v>72</v>
      </c>
    </row>
    <row r="9" spans="1:9" ht="15.75" thickTop="1" x14ac:dyDescent="0.25">
      <c r="A9" s="195"/>
      <c r="B9" s="195"/>
      <c r="C9" s="195"/>
      <c r="D9" s="195"/>
      <c r="E9" s="195"/>
      <c r="F9" s="195"/>
      <c r="G9" s="200"/>
      <c r="I9" s="37" t="s">
        <v>73</v>
      </c>
    </row>
    <row r="10" spans="1:9" x14ac:dyDescent="0.25">
      <c r="A10" s="195"/>
      <c r="B10" s="195"/>
      <c r="C10" s="195"/>
      <c r="D10" s="204" t="s">
        <v>74</v>
      </c>
      <c r="E10" s="202" t="s">
        <v>74</v>
      </c>
      <c r="F10" s="200"/>
      <c r="G10" s="204" t="s">
        <v>75</v>
      </c>
      <c r="I10" s="64" t="s">
        <v>76</v>
      </c>
    </row>
    <row r="11" spans="1:9" x14ac:dyDescent="0.25">
      <c r="A11" s="200"/>
      <c r="B11" s="200"/>
      <c r="C11" s="200"/>
      <c r="D11" s="65" t="s">
        <v>77</v>
      </c>
      <c r="E11" s="66" t="s">
        <v>78</v>
      </c>
      <c r="F11" s="201" t="s">
        <v>79</v>
      </c>
      <c r="G11" s="67" t="s">
        <v>80</v>
      </c>
      <c r="I11" s="37"/>
    </row>
    <row r="12" spans="1:9" x14ac:dyDescent="0.25">
      <c r="A12" s="194" t="s">
        <v>55</v>
      </c>
      <c r="B12" s="194" t="s">
        <v>56</v>
      </c>
      <c r="C12" s="193" t="s">
        <v>81</v>
      </c>
      <c r="D12" s="205" t="s">
        <v>82</v>
      </c>
      <c r="E12" s="198" t="s">
        <v>82</v>
      </c>
      <c r="F12" s="197" t="s">
        <v>81</v>
      </c>
      <c r="G12" s="70" t="s">
        <v>81</v>
      </c>
      <c r="I12" s="64" t="s">
        <v>83</v>
      </c>
    </row>
    <row r="13" spans="1:9" x14ac:dyDescent="0.25">
      <c r="A13" s="71"/>
      <c r="B13" s="194"/>
      <c r="C13" s="72"/>
      <c r="D13" s="73"/>
      <c r="E13" s="73" t="str">
        <f t="shared" ref="E13:E45" si="0">IF(ISBLANK($D13),"",D13-1)</f>
        <v/>
      </c>
      <c r="F13" s="72" t="str">
        <f t="shared" ref="F13:F20" si="1">IF(ISBLANK($C13),"",$C13*$E13)</f>
        <v/>
      </c>
      <c r="G13" s="72" t="str">
        <f>IF(ISBLANK($C13),"",SUM($F$13:$F13))</f>
        <v/>
      </c>
    </row>
    <row r="14" spans="1:9" x14ac:dyDescent="0.25">
      <c r="A14" s="71"/>
      <c r="B14" s="194"/>
      <c r="C14" s="72"/>
      <c r="D14" s="73"/>
      <c r="E14" s="73" t="str">
        <f t="shared" si="0"/>
        <v/>
      </c>
      <c r="F14" s="72" t="str">
        <f t="shared" si="1"/>
        <v/>
      </c>
      <c r="G14" s="72" t="str">
        <f>IF(ISBLANK($C14),"",SUM($F$13:$F14))</f>
        <v/>
      </c>
      <c r="I14" s="64" t="s">
        <v>84</v>
      </c>
    </row>
    <row r="15" spans="1:9" x14ac:dyDescent="0.25">
      <c r="A15" s="71"/>
      <c r="B15" s="194"/>
      <c r="C15" s="72"/>
      <c r="D15" s="73"/>
      <c r="E15" s="73" t="str">
        <f t="shared" si="0"/>
        <v/>
      </c>
      <c r="F15" s="72" t="str">
        <f t="shared" si="1"/>
        <v/>
      </c>
      <c r="G15" s="72" t="str">
        <f>IF(ISBLANK($C15),"",SUM($F$13:$F15))</f>
        <v/>
      </c>
    </row>
    <row r="16" spans="1:9" x14ac:dyDescent="0.25">
      <c r="A16" s="71"/>
      <c r="B16" s="194"/>
      <c r="C16" s="72"/>
      <c r="D16" s="73"/>
      <c r="E16" s="73" t="str">
        <f t="shared" si="0"/>
        <v/>
      </c>
      <c r="F16" s="72" t="str">
        <f t="shared" si="1"/>
        <v/>
      </c>
      <c r="G16" s="72" t="str">
        <f>IF(ISBLANK($C16),"",SUM($F$13:$F16))</f>
        <v/>
      </c>
      <c r="I16" s="192" t="s">
        <v>85</v>
      </c>
    </row>
    <row r="17" spans="1:9" x14ac:dyDescent="0.25">
      <c r="A17" s="71"/>
      <c r="B17" s="194"/>
      <c r="C17" s="72"/>
      <c r="D17" s="73"/>
      <c r="E17" s="73" t="str">
        <f t="shared" si="0"/>
        <v/>
      </c>
      <c r="F17" s="72" t="str">
        <f t="shared" si="1"/>
        <v/>
      </c>
      <c r="G17" s="72" t="str">
        <f>IF(ISBLANK($C17),"",SUM($F$13:$F17))</f>
        <v/>
      </c>
      <c r="I17" s="192" t="s">
        <v>86</v>
      </c>
    </row>
    <row r="18" spans="1:9" x14ac:dyDescent="0.25">
      <c r="A18" s="71"/>
      <c r="B18" s="194"/>
      <c r="C18" s="72"/>
      <c r="D18" s="73"/>
      <c r="E18" s="73" t="str">
        <f t="shared" si="0"/>
        <v/>
      </c>
      <c r="F18" s="72" t="str">
        <f t="shared" si="1"/>
        <v/>
      </c>
      <c r="G18" s="72" t="str">
        <f>IF(ISBLANK($C18),"",SUM($F$13:$F18))</f>
        <v/>
      </c>
    </row>
    <row r="19" spans="1:9" x14ac:dyDescent="0.25">
      <c r="A19" s="71"/>
      <c r="B19" s="194"/>
      <c r="C19" s="72"/>
      <c r="D19" s="73"/>
      <c r="E19" s="73" t="str">
        <f t="shared" si="0"/>
        <v/>
      </c>
      <c r="F19" s="72" t="str">
        <f t="shared" si="1"/>
        <v/>
      </c>
      <c r="G19" s="72" t="str">
        <f>IF(ISBLANK($C19),"",SUM($F$13:$F19))</f>
        <v/>
      </c>
    </row>
    <row r="20" spans="1:9" x14ac:dyDescent="0.25">
      <c r="A20" s="71"/>
      <c r="B20" s="194"/>
      <c r="C20" s="72"/>
      <c r="D20" s="73"/>
      <c r="E20" s="73" t="str">
        <f t="shared" si="0"/>
        <v/>
      </c>
      <c r="F20" s="72" t="str">
        <f t="shared" si="1"/>
        <v/>
      </c>
      <c r="G20" s="72" t="str">
        <f>IF(ISBLANK($C20),"",SUM($F$13:$F20))</f>
        <v/>
      </c>
      <c r="I20" s="192" t="s">
        <v>87</v>
      </c>
    </row>
    <row r="21" spans="1:9" x14ac:dyDescent="0.25">
      <c r="A21" s="71"/>
      <c r="B21" s="194"/>
      <c r="C21" s="72"/>
      <c r="D21" s="73"/>
      <c r="E21" s="73" t="str">
        <f t="shared" si="0"/>
        <v/>
      </c>
      <c r="F21" s="72" t="str">
        <f>IF(ISBLANK($C21),"",$C21*$E21)</f>
        <v/>
      </c>
      <c r="G21" s="72" t="str">
        <f>IF(ISBLANK($C21),"",SUM($F$13:$F21))</f>
        <v/>
      </c>
    </row>
    <row r="22" spans="1:9" x14ac:dyDescent="0.25">
      <c r="A22" s="71"/>
      <c r="B22" s="194"/>
      <c r="C22" s="72"/>
      <c r="D22" s="73"/>
      <c r="E22" s="73" t="str">
        <f t="shared" si="0"/>
        <v/>
      </c>
      <c r="F22" s="72" t="str">
        <f t="shared" ref="F22:F45" si="2">IF(ISBLANK($C22),"",$C22*$E22)</f>
        <v/>
      </c>
      <c r="G22" s="72" t="str">
        <f>IF(ISBLANK($C22),"",SUM($F$13:$F22))</f>
        <v/>
      </c>
      <c r="I22" s="192" t="s">
        <v>88</v>
      </c>
    </row>
    <row r="23" spans="1:9" x14ac:dyDescent="0.25">
      <c r="A23" s="71"/>
      <c r="B23" s="194"/>
      <c r="C23" s="72"/>
      <c r="D23" s="73"/>
      <c r="E23" s="73" t="str">
        <f t="shared" si="0"/>
        <v/>
      </c>
      <c r="F23" s="72" t="str">
        <f t="shared" si="2"/>
        <v/>
      </c>
      <c r="G23" s="72" t="str">
        <f>IF(ISBLANK($C23),"",SUM($F$13:$F23))</f>
        <v/>
      </c>
      <c r="I23" s="192" t="s">
        <v>89</v>
      </c>
    </row>
    <row r="24" spans="1:9" x14ac:dyDescent="0.25">
      <c r="A24" s="71"/>
      <c r="B24" s="194"/>
      <c r="C24" s="72"/>
      <c r="D24" s="73"/>
      <c r="E24" s="73" t="str">
        <f t="shared" si="0"/>
        <v/>
      </c>
      <c r="F24" s="72" t="str">
        <f t="shared" si="2"/>
        <v/>
      </c>
      <c r="G24" s="72" t="str">
        <f>IF(ISBLANK($C24),"",SUM($F$13:$F24))</f>
        <v/>
      </c>
    </row>
    <row r="25" spans="1:9" x14ac:dyDescent="0.25">
      <c r="A25" s="71"/>
      <c r="B25" s="194"/>
      <c r="C25" s="72"/>
      <c r="D25" s="73"/>
      <c r="E25" s="73" t="str">
        <f t="shared" si="0"/>
        <v/>
      </c>
      <c r="F25" s="72" t="str">
        <f t="shared" si="2"/>
        <v/>
      </c>
      <c r="G25" s="72" t="str">
        <f>IF(ISBLANK($C25),"",SUM($F$13:$F25))</f>
        <v/>
      </c>
      <c r="I25" s="192" t="s">
        <v>90</v>
      </c>
    </row>
    <row r="26" spans="1:9" x14ac:dyDescent="0.25">
      <c r="A26" s="71"/>
      <c r="B26" s="194"/>
      <c r="C26" s="72"/>
      <c r="D26" s="73"/>
      <c r="E26" s="73" t="str">
        <f t="shared" si="0"/>
        <v/>
      </c>
      <c r="F26" s="72" t="str">
        <f t="shared" si="2"/>
        <v/>
      </c>
      <c r="G26" s="72" t="str">
        <f>IF(ISBLANK($C26),"",SUM($F$13:$F26))</f>
        <v/>
      </c>
      <c r="I26" s="192" t="s">
        <v>91</v>
      </c>
    </row>
    <row r="27" spans="1:9" x14ac:dyDescent="0.25">
      <c r="A27" s="71"/>
      <c r="B27" s="194"/>
      <c r="C27" s="72"/>
      <c r="D27" s="73"/>
      <c r="E27" s="73" t="str">
        <f t="shared" si="0"/>
        <v/>
      </c>
      <c r="F27" s="72" t="str">
        <f t="shared" si="2"/>
        <v/>
      </c>
      <c r="G27" s="72" t="str">
        <f>IF(ISBLANK($C27),"",SUM($F$13:$F27))</f>
        <v/>
      </c>
    </row>
    <row r="28" spans="1:9" x14ac:dyDescent="0.25">
      <c r="A28" s="71"/>
      <c r="B28" s="194"/>
      <c r="C28" s="72"/>
      <c r="D28" s="73"/>
      <c r="E28" s="73" t="str">
        <f t="shared" si="0"/>
        <v/>
      </c>
      <c r="F28" s="72" t="str">
        <f t="shared" si="2"/>
        <v/>
      </c>
      <c r="G28" s="72" t="str">
        <f>IF(ISBLANK($C28),"",SUM($F$13:$F28))</f>
        <v/>
      </c>
      <c r="I28" s="192" t="s">
        <v>92</v>
      </c>
    </row>
    <row r="29" spans="1:9" x14ac:dyDescent="0.25">
      <c r="A29" s="194"/>
      <c r="B29" s="194"/>
      <c r="C29" s="72"/>
      <c r="D29" s="73"/>
      <c r="E29" s="73" t="str">
        <f t="shared" si="0"/>
        <v/>
      </c>
      <c r="F29" s="72" t="str">
        <f t="shared" si="2"/>
        <v/>
      </c>
      <c r="G29" s="72" t="str">
        <f>IF(ISBLANK($C29),"",SUM($F$13:$F29))</f>
        <v/>
      </c>
      <c r="I29" s="192" t="s">
        <v>93</v>
      </c>
    </row>
    <row r="30" spans="1:9" x14ac:dyDescent="0.25">
      <c r="A30" s="194"/>
      <c r="B30" s="194"/>
      <c r="C30" s="72"/>
      <c r="D30" s="73"/>
      <c r="E30" s="73" t="str">
        <f t="shared" si="0"/>
        <v/>
      </c>
      <c r="F30" s="72" t="str">
        <f t="shared" si="2"/>
        <v/>
      </c>
      <c r="G30" s="72" t="str">
        <f>IF(ISBLANK($C30),"",SUM($F$13:$F30))</f>
        <v/>
      </c>
    </row>
    <row r="31" spans="1:9" x14ac:dyDescent="0.25">
      <c r="A31" s="194"/>
      <c r="B31" s="194"/>
      <c r="C31" s="72"/>
      <c r="D31" s="73"/>
      <c r="E31" s="73" t="str">
        <f t="shared" si="0"/>
        <v/>
      </c>
      <c r="F31" s="72" t="str">
        <f t="shared" si="2"/>
        <v/>
      </c>
      <c r="G31" s="72" t="str">
        <f>IF(ISBLANK($C31),"",SUM($F$13:$F31))</f>
        <v/>
      </c>
    </row>
    <row r="32" spans="1:9" x14ac:dyDescent="0.25">
      <c r="A32" s="194"/>
      <c r="B32" s="194"/>
      <c r="C32" s="72"/>
      <c r="D32" s="73"/>
      <c r="E32" s="73" t="str">
        <f t="shared" si="0"/>
        <v/>
      </c>
      <c r="F32" s="72" t="str">
        <f t="shared" si="2"/>
        <v/>
      </c>
      <c r="G32" s="72" t="str">
        <f>IF(ISBLANK($C32),"",SUM($F$13:$F32))</f>
        <v/>
      </c>
    </row>
    <row r="33" spans="1:7" x14ac:dyDescent="0.25">
      <c r="A33" s="194"/>
      <c r="B33" s="194"/>
      <c r="C33" s="72"/>
      <c r="D33" s="73"/>
      <c r="E33" s="73" t="str">
        <f t="shared" si="0"/>
        <v/>
      </c>
      <c r="F33" s="72" t="str">
        <f t="shared" si="2"/>
        <v/>
      </c>
      <c r="G33" s="72" t="str">
        <f>IF(ISBLANK($C33),"",SUM($F$13:$F33))</f>
        <v/>
      </c>
    </row>
    <row r="34" spans="1:7" x14ac:dyDescent="0.25">
      <c r="A34" s="194"/>
      <c r="B34" s="194"/>
      <c r="C34" s="72"/>
      <c r="D34" s="73"/>
      <c r="E34" s="73" t="str">
        <f t="shared" si="0"/>
        <v/>
      </c>
      <c r="F34" s="72" t="str">
        <f t="shared" si="2"/>
        <v/>
      </c>
      <c r="G34" s="72" t="str">
        <f>IF(ISBLANK($C34),"",SUM($F$13:$F34))</f>
        <v/>
      </c>
    </row>
    <row r="35" spans="1:7" x14ac:dyDescent="0.25">
      <c r="A35" s="194"/>
      <c r="B35" s="194"/>
      <c r="C35" s="72"/>
      <c r="D35" s="73"/>
      <c r="E35" s="73" t="str">
        <f t="shared" si="0"/>
        <v/>
      </c>
      <c r="F35" s="72" t="str">
        <f t="shared" si="2"/>
        <v/>
      </c>
      <c r="G35" s="72" t="str">
        <f>IF(ISBLANK($C35),"",SUM($F$13:$F35))</f>
        <v/>
      </c>
    </row>
    <row r="36" spans="1:7" x14ac:dyDescent="0.25">
      <c r="A36" s="194"/>
      <c r="B36" s="194"/>
      <c r="C36" s="72"/>
      <c r="D36" s="73"/>
      <c r="E36" s="73" t="str">
        <f t="shared" si="0"/>
        <v/>
      </c>
      <c r="F36" s="72" t="str">
        <f t="shared" si="2"/>
        <v/>
      </c>
      <c r="G36" s="72" t="str">
        <f>IF(ISBLANK($C36),"",SUM($F$13:$F36))</f>
        <v/>
      </c>
    </row>
    <row r="37" spans="1:7" x14ac:dyDescent="0.25">
      <c r="A37" s="194"/>
      <c r="B37" s="194"/>
      <c r="C37" s="72"/>
      <c r="D37" s="73"/>
      <c r="E37" s="73" t="str">
        <f t="shared" si="0"/>
        <v/>
      </c>
      <c r="F37" s="72" t="str">
        <f t="shared" si="2"/>
        <v/>
      </c>
      <c r="G37" s="72" t="str">
        <f>IF(ISBLANK($C37),"",SUM($F$13:$F37))</f>
        <v/>
      </c>
    </row>
    <row r="38" spans="1:7" x14ac:dyDescent="0.25">
      <c r="A38" s="194"/>
      <c r="B38" s="194"/>
      <c r="C38" s="72"/>
      <c r="D38" s="73"/>
      <c r="E38" s="73" t="str">
        <f t="shared" si="0"/>
        <v/>
      </c>
      <c r="F38" s="72" t="str">
        <f t="shared" si="2"/>
        <v/>
      </c>
      <c r="G38" s="72" t="str">
        <f>IF(ISBLANK($C38),"",SUM($F$13:$F38))</f>
        <v/>
      </c>
    </row>
    <row r="39" spans="1:7" x14ac:dyDescent="0.25">
      <c r="A39" s="194"/>
      <c r="B39" s="194"/>
      <c r="C39" s="72"/>
      <c r="D39" s="73"/>
      <c r="E39" s="73" t="str">
        <f t="shared" si="0"/>
        <v/>
      </c>
      <c r="F39" s="72" t="str">
        <f t="shared" si="2"/>
        <v/>
      </c>
      <c r="G39" s="72" t="str">
        <f>IF(ISBLANK($C39),"",SUM($F$13:$F39))</f>
        <v/>
      </c>
    </row>
    <row r="40" spans="1:7" x14ac:dyDescent="0.25">
      <c r="A40" s="194"/>
      <c r="B40" s="194"/>
      <c r="C40" s="72"/>
      <c r="D40" s="73"/>
      <c r="E40" s="73" t="str">
        <f t="shared" si="0"/>
        <v/>
      </c>
      <c r="F40" s="72" t="str">
        <f t="shared" si="2"/>
        <v/>
      </c>
      <c r="G40" s="72" t="str">
        <f>IF(ISBLANK($C40),"",SUM($F$13:$F40))</f>
        <v/>
      </c>
    </row>
    <row r="41" spans="1:7" x14ac:dyDescent="0.25">
      <c r="A41" s="194"/>
      <c r="B41" s="194"/>
      <c r="C41" s="72"/>
      <c r="D41" s="73"/>
      <c r="E41" s="73" t="str">
        <f t="shared" si="0"/>
        <v/>
      </c>
      <c r="F41" s="72" t="str">
        <f t="shared" si="2"/>
        <v/>
      </c>
      <c r="G41" s="72" t="str">
        <f>IF(ISBLANK($C41),"",SUM($F$13:$F41))</f>
        <v/>
      </c>
    </row>
    <row r="42" spans="1:7" x14ac:dyDescent="0.25">
      <c r="A42" s="194"/>
      <c r="B42" s="194"/>
      <c r="C42" s="72"/>
      <c r="D42" s="73"/>
      <c r="E42" s="73" t="str">
        <f t="shared" si="0"/>
        <v/>
      </c>
      <c r="F42" s="72" t="str">
        <f t="shared" si="2"/>
        <v/>
      </c>
      <c r="G42" s="72" t="str">
        <f>IF(ISBLANK($C42),"",SUM($F$13:$F42))</f>
        <v/>
      </c>
    </row>
    <row r="43" spans="1:7" x14ac:dyDescent="0.25">
      <c r="A43" s="194"/>
      <c r="B43" s="194"/>
      <c r="C43" s="72"/>
      <c r="D43" s="73"/>
      <c r="E43" s="73" t="str">
        <f t="shared" si="0"/>
        <v/>
      </c>
      <c r="F43" s="72" t="str">
        <f t="shared" si="2"/>
        <v/>
      </c>
      <c r="G43" s="72" t="str">
        <f>IF(ISBLANK($C43),"",SUM($F$13:$F43))</f>
        <v/>
      </c>
    </row>
    <row r="44" spans="1:7" x14ac:dyDescent="0.25">
      <c r="A44" s="194"/>
      <c r="B44" s="194"/>
      <c r="C44" s="72"/>
      <c r="D44" s="73"/>
      <c r="E44" s="73" t="str">
        <f t="shared" si="0"/>
        <v/>
      </c>
      <c r="F44" s="72" t="str">
        <f t="shared" si="2"/>
        <v/>
      </c>
      <c r="G44" s="72" t="str">
        <f>IF(ISBLANK($C44),"",SUM($F$13:$F44))</f>
        <v/>
      </c>
    </row>
    <row r="45" spans="1:7" x14ac:dyDescent="0.25">
      <c r="A45" s="194"/>
      <c r="B45" s="194"/>
      <c r="C45" s="72"/>
      <c r="D45" s="73"/>
      <c r="E45" s="73" t="str">
        <f t="shared" si="0"/>
        <v/>
      </c>
      <c r="F45" s="72" t="str">
        <f t="shared" si="2"/>
        <v/>
      </c>
      <c r="G45" s="72" t="str">
        <f>IF(ISBLANK($C45),"",SUM($F$13:$F45))</f>
        <v/>
      </c>
    </row>
    <row r="46" spans="1:7" x14ac:dyDescent="0.25">
      <c r="A46" s="194"/>
      <c r="B46" s="194"/>
      <c r="C46" s="72"/>
      <c r="D46" s="73"/>
      <c r="E46" s="294" t="s">
        <v>94</v>
      </c>
      <c r="F46" s="295"/>
      <c r="G46" s="72">
        <f>SUM($F$13:$F46)</f>
        <v>0</v>
      </c>
    </row>
    <row r="47" spans="1:7" x14ac:dyDescent="0.25">
      <c r="A47" s="37"/>
      <c r="B47" s="37"/>
      <c r="C47" s="37"/>
      <c r="D47" s="37"/>
      <c r="E47" s="37"/>
      <c r="F47" s="37"/>
    </row>
  </sheetData>
  <mergeCells count="12">
    <mergeCell ref="A5:B5"/>
    <mergeCell ref="C5:E5"/>
    <mergeCell ref="A6:B6"/>
    <mergeCell ref="A7:B7"/>
    <mergeCell ref="E46:F46"/>
    <mergeCell ref="A1:G1"/>
    <mergeCell ref="C2:E2"/>
    <mergeCell ref="A3:B3"/>
    <mergeCell ref="C3:E3"/>
    <mergeCell ref="A4:B4"/>
    <mergeCell ref="C4:E4"/>
    <mergeCell ref="F4:G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activeCell="A7" sqref="A7:B7"/>
    </sheetView>
  </sheetViews>
  <sheetFormatPr defaultRowHeight="15" x14ac:dyDescent="0.25"/>
  <cols>
    <col min="1" max="1" width="11.85546875" style="192" customWidth="1"/>
    <col min="2" max="2" width="13.85546875" style="192" customWidth="1"/>
    <col min="3" max="3" width="7.85546875" style="192" customWidth="1"/>
    <col min="4" max="4" width="8" style="192" customWidth="1"/>
    <col min="5" max="5" width="14.5703125" style="192" customWidth="1"/>
    <col min="6" max="6" width="11.140625" style="192" customWidth="1"/>
    <col min="7" max="7" width="10.28515625" style="192" customWidth="1"/>
    <col min="8" max="8" width="12.7109375" style="192" customWidth="1"/>
    <col min="9" max="256" width="9.140625" style="192"/>
    <col min="257" max="257" width="11.85546875" style="192" customWidth="1"/>
    <col min="258" max="258" width="13.85546875" style="192" customWidth="1"/>
    <col min="259" max="259" width="7.85546875" style="192" customWidth="1"/>
    <col min="260" max="260" width="7.140625" style="192" customWidth="1"/>
    <col min="261" max="261" width="11.5703125" style="192" customWidth="1"/>
    <col min="262" max="262" width="9.140625" style="192" customWidth="1"/>
    <col min="263" max="263" width="11.28515625" style="192" customWidth="1"/>
    <col min="264" max="264" width="12.7109375" style="192" customWidth="1"/>
    <col min="265" max="512" width="9.140625" style="192"/>
    <col min="513" max="513" width="11.85546875" style="192" customWidth="1"/>
    <col min="514" max="514" width="13.85546875" style="192" customWidth="1"/>
    <col min="515" max="515" width="7.85546875" style="192" customWidth="1"/>
    <col min="516" max="516" width="7.140625" style="192" customWidth="1"/>
    <col min="517" max="517" width="11.5703125" style="192" customWidth="1"/>
    <col min="518" max="518" width="9.140625" style="192" customWidth="1"/>
    <col min="519" max="519" width="11.28515625" style="192" customWidth="1"/>
    <col min="520" max="520" width="12.7109375" style="192" customWidth="1"/>
    <col min="521" max="768" width="9.140625" style="192"/>
    <col min="769" max="769" width="11.85546875" style="192" customWidth="1"/>
    <col min="770" max="770" width="13.85546875" style="192" customWidth="1"/>
    <col min="771" max="771" width="7.85546875" style="192" customWidth="1"/>
    <col min="772" max="772" width="7.140625" style="192" customWidth="1"/>
    <col min="773" max="773" width="11.5703125" style="192" customWidth="1"/>
    <col min="774" max="774" width="9.140625" style="192" customWidth="1"/>
    <col min="775" max="775" width="11.28515625" style="192" customWidth="1"/>
    <col min="776" max="776" width="12.7109375" style="192" customWidth="1"/>
    <col min="777" max="1024" width="9.140625" style="192"/>
    <col min="1025" max="1025" width="11.85546875" style="192" customWidth="1"/>
    <col min="1026" max="1026" width="13.85546875" style="192" customWidth="1"/>
    <col min="1027" max="1027" width="7.85546875" style="192" customWidth="1"/>
    <col min="1028" max="1028" width="7.140625" style="192" customWidth="1"/>
    <col min="1029" max="1029" width="11.5703125" style="192" customWidth="1"/>
    <col min="1030" max="1030" width="9.140625" style="192" customWidth="1"/>
    <col min="1031" max="1031" width="11.28515625" style="192" customWidth="1"/>
    <col min="1032" max="1032" width="12.7109375" style="192" customWidth="1"/>
    <col min="1033" max="1280" width="9.140625" style="192"/>
    <col min="1281" max="1281" width="11.85546875" style="192" customWidth="1"/>
    <col min="1282" max="1282" width="13.85546875" style="192" customWidth="1"/>
    <col min="1283" max="1283" width="7.85546875" style="192" customWidth="1"/>
    <col min="1284" max="1284" width="7.140625" style="192" customWidth="1"/>
    <col min="1285" max="1285" width="11.5703125" style="192" customWidth="1"/>
    <col min="1286" max="1286" width="9.140625" style="192" customWidth="1"/>
    <col min="1287" max="1287" width="11.28515625" style="192" customWidth="1"/>
    <col min="1288" max="1288" width="12.7109375" style="192" customWidth="1"/>
    <col min="1289" max="1536" width="9.140625" style="192"/>
    <col min="1537" max="1537" width="11.85546875" style="192" customWidth="1"/>
    <col min="1538" max="1538" width="13.85546875" style="192" customWidth="1"/>
    <col min="1539" max="1539" width="7.85546875" style="192" customWidth="1"/>
    <col min="1540" max="1540" width="7.140625" style="192" customWidth="1"/>
    <col min="1541" max="1541" width="11.5703125" style="192" customWidth="1"/>
    <col min="1542" max="1542" width="9.140625" style="192" customWidth="1"/>
    <col min="1543" max="1543" width="11.28515625" style="192" customWidth="1"/>
    <col min="1544" max="1544" width="12.7109375" style="192" customWidth="1"/>
    <col min="1545" max="1792" width="9.140625" style="192"/>
    <col min="1793" max="1793" width="11.85546875" style="192" customWidth="1"/>
    <col min="1794" max="1794" width="13.85546875" style="192" customWidth="1"/>
    <col min="1795" max="1795" width="7.85546875" style="192" customWidth="1"/>
    <col min="1796" max="1796" width="7.140625" style="192" customWidth="1"/>
    <col min="1797" max="1797" width="11.5703125" style="192" customWidth="1"/>
    <col min="1798" max="1798" width="9.140625" style="192" customWidth="1"/>
    <col min="1799" max="1799" width="11.28515625" style="192" customWidth="1"/>
    <col min="1800" max="1800" width="12.7109375" style="192" customWidth="1"/>
    <col min="1801" max="2048" width="9.140625" style="192"/>
    <col min="2049" max="2049" width="11.85546875" style="192" customWidth="1"/>
    <col min="2050" max="2050" width="13.85546875" style="192" customWidth="1"/>
    <col min="2051" max="2051" width="7.85546875" style="192" customWidth="1"/>
    <col min="2052" max="2052" width="7.140625" style="192" customWidth="1"/>
    <col min="2053" max="2053" width="11.5703125" style="192" customWidth="1"/>
    <col min="2054" max="2054" width="9.140625" style="192" customWidth="1"/>
    <col min="2055" max="2055" width="11.28515625" style="192" customWidth="1"/>
    <col min="2056" max="2056" width="12.7109375" style="192" customWidth="1"/>
    <col min="2057" max="2304" width="9.140625" style="192"/>
    <col min="2305" max="2305" width="11.85546875" style="192" customWidth="1"/>
    <col min="2306" max="2306" width="13.85546875" style="192" customWidth="1"/>
    <col min="2307" max="2307" width="7.85546875" style="192" customWidth="1"/>
    <col min="2308" max="2308" width="7.140625" style="192" customWidth="1"/>
    <col min="2309" max="2309" width="11.5703125" style="192" customWidth="1"/>
    <col min="2310" max="2310" width="9.140625" style="192" customWidth="1"/>
    <col min="2311" max="2311" width="11.28515625" style="192" customWidth="1"/>
    <col min="2312" max="2312" width="12.7109375" style="192" customWidth="1"/>
    <col min="2313" max="2560" width="9.140625" style="192"/>
    <col min="2561" max="2561" width="11.85546875" style="192" customWidth="1"/>
    <col min="2562" max="2562" width="13.85546875" style="192" customWidth="1"/>
    <col min="2563" max="2563" width="7.85546875" style="192" customWidth="1"/>
    <col min="2564" max="2564" width="7.140625" style="192" customWidth="1"/>
    <col min="2565" max="2565" width="11.5703125" style="192" customWidth="1"/>
    <col min="2566" max="2566" width="9.140625" style="192" customWidth="1"/>
    <col min="2567" max="2567" width="11.28515625" style="192" customWidth="1"/>
    <col min="2568" max="2568" width="12.7109375" style="192" customWidth="1"/>
    <col min="2569" max="2816" width="9.140625" style="192"/>
    <col min="2817" max="2817" width="11.85546875" style="192" customWidth="1"/>
    <col min="2818" max="2818" width="13.85546875" style="192" customWidth="1"/>
    <col min="2819" max="2819" width="7.85546875" style="192" customWidth="1"/>
    <col min="2820" max="2820" width="7.140625" style="192" customWidth="1"/>
    <col min="2821" max="2821" width="11.5703125" style="192" customWidth="1"/>
    <col min="2822" max="2822" width="9.140625" style="192" customWidth="1"/>
    <col min="2823" max="2823" width="11.28515625" style="192" customWidth="1"/>
    <col min="2824" max="2824" width="12.7109375" style="192" customWidth="1"/>
    <col min="2825" max="3072" width="9.140625" style="192"/>
    <col min="3073" max="3073" width="11.85546875" style="192" customWidth="1"/>
    <col min="3074" max="3074" width="13.85546875" style="192" customWidth="1"/>
    <col min="3075" max="3075" width="7.85546875" style="192" customWidth="1"/>
    <col min="3076" max="3076" width="7.140625" style="192" customWidth="1"/>
    <col min="3077" max="3077" width="11.5703125" style="192" customWidth="1"/>
    <col min="3078" max="3078" width="9.140625" style="192" customWidth="1"/>
    <col min="3079" max="3079" width="11.28515625" style="192" customWidth="1"/>
    <col min="3080" max="3080" width="12.7109375" style="192" customWidth="1"/>
    <col min="3081" max="3328" width="9.140625" style="192"/>
    <col min="3329" max="3329" width="11.85546875" style="192" customWidth="1"/>
    <col min="3330" max="3330" width="13.85546875" style="192" customWidth="1"/>
    <col min="3331" max="3331" width="7.85546875" style="192" customWidth="1"/>
    <col min="3332" max="3332" width="7.140625" style="192" customWidth="1"/>
    <col min="3333" max="3333" width="11.5703125" style="192" customWidth="1"/>
    <col min="3334" max="3334" width="9.140625" style="192" customWidth="1"/>
    <col min="3335" max="3335" width="11.28515625" style="192" customWidth="1"/>
    <col min="3336" max="3336" width="12.7109375" style="192" customWidth="1"/>
    <col min="3337" max="3584" width="9.140625" style="192"/>
    <col min="3585" max="3585" width="11.85546875" style="192" customWidth="1"/>
    <col min="3586" max="3586" width="13.85546875" style="192" customWidth="1"/>
    <col min="3587" max="3587" width="7.85546875" style="192" customWidth="1"/>
    <col min="3588" max="3588" width="7.140625" style="192" customWidth="1"/>
    <col min="3589" max="3589" width="11.5703125" style="192" customWidth="1"/>
    <col min="3590" max="3590" width="9.140625" style="192" customWidth="1"/>
    <col min="3591" max="3591" width="11.28515625" style="192" customWidth="1"/>
    <col min="3592" max="3592" width="12.7109375" style="192" customWidth="1"/>
    <col min="3593" max="3840" width="9.140625" style="192"/>
    <col min="3841" max="3841" width="11.85546875" style="192" customWidth="1"/>
    <col min="3842" max="3842" width="13.85546875" style="192" customWidth="1"/>
    <col min="3843" max="3843" width="7.85546875" style="192" customWidth="1"/>
    <col min="3844" max="3844" width="7.140625" style="192" customWidth="1"/>
    <col min="3845" max="3845" width="11.5703125" style="192" customWidth="1"/>
    <col min="3846" max="3846" width="9.140625" style="192" customWidth="1"/>
    <col min="3847" max="3847" width="11.28515625" style="192" customWidth="1"/>
    <col min="3848" max="3848" width="12.7109375" style="192" customWidth="1"/>
    <col min="3849" max="4096" width="9.140625" style="192"/>
    <col min="4097" max="4097" width="11.85546875" style="192" customWidth="1"/>
    <col min="4098" max="4098" width="13.85546875" style="192" customWidth="1"/>
    <col min="4099" max="4099" width="7.85546875" style="192" customWidth="1"/>
    <col min="4100" max="4100" width="7.140625" style="192" customWidth="1"/>
    <col min="4101" max="4101" width="11.5703125" style="192" customWidth="1"/>
    <col min="4102" max="4102" width="9.140625" style="192" customWidth="1"/>
    <col min="4103" max="4103" width="11.28515625" style="192" customWidth="1"/>
    <col min="4104" max="4104" width="12.7109375" style="192" customWidth="1"/>
    <col min="4105" max="4352" width="9.140625" style="192"/>
    <col min="4353" max="4353" width="11.85546875" style="192" customWidth="1"/>
    <col min="4354" max="4354" width="13.85546875" style="192" customWidth="1"/>
    <col min="4355" max="4355" width="7.85546875" style="192" customWidth="1"/>
    <col min="4356" max="4356" width="7.140625" style="192" customWidth="1"/>
    <col min="4357" max="4357" width="11.5703125" style="192" customWidth="1"/>
    <col min="4358" max="4358" width="9.140625" style="192" customWidth="1"/>
    <col min="4359" max="4359" width="11.28515625" style="192" customWidth="1"/>
    <col min="4360" max="4360" width="12.7109375" style="192" customWidth="1"/>
    <col min="4361" max="4608" width="9.140625" style="192"/>
    <col min="4609" max="4609" width="11.85546875" style="192" customWidth="1"/>
    <col min="4610" max="4610" width="13.85546875" style="192" customWidth="1"/>
    <col min="4611" max="4611" width="7.85546875" style="192" customWidth="1"/>
    <col min="4612" max="4612" width="7.140625" style="192" customWidth="1"/>
    <col min="4613" max="4613" width="11.5703125" style="192" customWidth="1"/>
    <col min="4614" max="4614" width="9.140625" style="192" customWidth="1"/>
    <col min="4615" max="4615" width="11.28515625" style="192" customWidth="1"/>
    <col min="4616" max="4616" width="12.7109375" style="192" customWidth="1"/>
    <col min="4617" max="4864" width="9.140625" style="192"/>
    <col min="4865" max="4865" width="11.85546875" style="192" customWidth="1"/>
    <col min="4866" max="4866" width="13.85546875" style="192" customWidth="1"/>
    <col min="4867" max="4867" width="7.85546875" style="192" customWidth="1"/>
    <col min="4868" max="4868" width="7.140625" style="192" customWidth="1"/>
    <col min="4869" max="4869" width="11.5703125" style="192" customWidth="1"/>
    <col min="4870" max="4870" width="9.140625" style="192" customWidth="1"/>
    <col min="4871" max="4871" width="11.28515625" style="192" customWidth="1"/>
    <col min="4872" max="4872" width="12.7109375" style="192" customWidth="1"/>
    <col min="4873" max="5120" width="9.140625" style="192"/>
    <col min="5121" max="5121" width="11.85546875" style="192" customWidth="1"/>
    <col min="5122" max="5122" width="13.85546875" style="192" customWidth="1"/>
    <col min="5123" max="5123" width="7.85546875" style="192" customWidth="1"/>
    <col min="5124" max="5124" width="7.140625" style="192" customWidth="1"/>
    <col min="5125" max="5125" width="11.5703125" style="192" customWidth="1"/>
    <col min="5126" max="5126" width="9.140625" style="192" customWidth="1"/>
    <col min="5127" max="5127" width="11.28515625" style="192" customWidth="1"/>
    <col min="5128" max="5128" width="12.7109375" style="192" customWidth="1"/>
    <col min="5129" max="5376" width="9.140625" style="192"/>
    <col min="5377" max="5377" width="11.85546875" style="192" customWidth="1"/>
    <col min="5378" max="5378" width="13.85546875" style="192" customWidth="1"/>
    <col min="5379" max="5379" width="7.85546875" style="192" customWidth="1"/>
    <col min="5380" max="5380" width="7.140625" style="192" customWidth="1"/>
    <col min="5381" max="5381" width="11.5703125" style="192" customWidth="1"/>
    <col min="5382" max="5382" width="9.140625" style="192" customWidth="1"/>
    <col min="5383" max="5383" width="11.28515625" style="192" customWidth="1"/>
    <col min="5384" max="5384" width="12.7109375" style="192" customWidth="1"/>
    <col min="5385" max="5632" width="9.140625" style="192"/>
    <col min="5633" max="5633" width="11.85546875" style="192" customWidth="1"/>
    <col min="5634" max="5634" width="13.85546875" style="192" customWidth="1"/>
    <col min="5635" max="5635" width="7.85546875" style="192" customWidth="1"/>
    <col min="5636" max="5636" width="7.140625" style="192" customWidth="1"/>
    <col min="5637" max="5637" width="11.5703125" style="192" customWidth="1"/>
    <col min="5638" max="5638" width="9.140625" style="192" customWidth="1"/>
    <col min="5639" max="5639" width="11.28515625" style="192" customWidth="1"/>
    <col min="5640" max="5640" width="12.7109375" style="192" customWidth="1"/>
    <col min="5641" max="5888" width="9.140625" style="192"/>
    <col min="5889" max="5889" width="11.85546875" style="192" customWidth="1"/>
    <col min="5890" max="5890" width="13.85546875" style="192" customWidth="1"/>
    <col min="5891" max="5891" width="7.85546875" style="192" customWidth="1"/>
    <col min="5892" max="5892" width="7.140625" style="192" customWidth="1"/>
    <col min="5893" max="5893" width="11.5703125" style="192" customWidth="1"/>
    <col min="5894" max="5894" width="9.140625" style="192" customWidth="1"/>
    <col min="5895" max="5895" width="11.28515625" style="192" customWidth="1"/>
    <col min="5896" max="5896" width="12.7109375" style="192" customWidth="1"/>
    <col min="5897" max="6144" width="9.140625" style="192"/>
    <col min="6145" max="6145" width="11.85546875" style="192" customWidth="1"/>
    <col min="6146" max="6146" width="13.85546875" style="192" customWidth="1"/>
    <col min="6147" max="6147" width="7.85546875" style="192" customWidth="1"/>
    <col min="6148" max="6148" width="7.140625" style="192" customWidth="1"/>
    <col min="6149" max="6149" width="11.5703125" style="192" customWidth="1"/>
    <col min="6150" max="6150" width="9.140625" style="192" customWidth="1"/>
    <col min="6151" max="6151" width="11.28515625" style="192" customWidth="1"/>
    <col min="6152" max="6152" width="12.7109375" style="192" customWidth="1"/>
    <col min="6153" max="6400" width="9.140625" style="192"/>
    <col min="6401" max="6401" width="11.85546875" style="192" customWidth="1"/>
    <col min="6402" max="6402" width="13.85546875" style="192" customWidth="1"/>
    <col min="6403" max="6403" width="7.85546875" style="192" customWidth="1"/>
    <col min="6404" max="6404" width="7.140625" style="192" customWidth="1"/>
    <col min="6405" max="6405" width="11.5703125" style="192" customWidth="1"/>
    <col min="6406" max="6406" width="9.140625" style="192" customWidth="1"/>
    <col min="6407" max="6407" width="11.28515625" style="192" customWidth="1"/>
    <col min="6408" max="6408" width="12.7109375" style="192" customWidth="1"/>
    <col min="6409" max="6656" width="9.140625" style="192"/>
    <col min="6657" max="6657" width="11.85546875" style="192" customWidth="1"/>
    <col min="6658" max="6658" width="13.85546875" style="192" customWidth="1"/>
    <col min="6659" max="6659" width="7.85546875" style="192" customWidth="1"/>
    <col min="6660" max="6660" width="7.140625" style="192" customWidth="1"/>
    <col min="6661" max="6661" width="11.5703125" style="192" customWidth="1"/>
    <col min="6662" max="6662" width="9.140625" style="192" customWidth="1"/>
    <col min="6663" max="6663" width="11.28515625" style="192" customWidth="1"/>
    <col min="6664" max="6664" width="12.7109375" style="192" customWidth="1"/>
    <col min="6665" max="6912" width="9.140625" style="192"/>
    <col min="6913" max="6913" width="11.85546875" style="192" customWidth="1"/>
    <col min="6914" max="6914" width="13.85546875" style="192" customWidth="1"/>
    <col min="6915" max="6915" width="7.85546875" style="192" customWidth="1"/>
    <col min="6916" max="6916" width="7.140625" style="192" customWidth="1"/>
    <col min="6917" max="6917" width="11.5703125" style="192" customWidth="1"/>
    <col min="6918" max="6918" width="9.140625" style="192" customWidth="1"/>
    <col min="6919" max="6919" width="11.28515625" style="192" customWidth="1"/>
    <col min="6920" max="6920" width="12.7109375" style="192" customWidth="1"/>
    <col min="6921" max="7168" width="9.140625" style="192"/>
    <col min="7169" max="7169" width="11.85546875" style="192" customWidth="1"/>
    <col min="7170" max="7170" width="13.85546875" style="192" customWidth="1"/>
    <col min="7171" max="7171" width="7.85546875" style="192" customWidth="1"/>
    <col min="7172" max="7172" width="7.140625" style="192" customWidth="1"/>
    <col min="7173" max="7173" width="11.5703125" style="192" customWidth="1"/>
    <col min="7174" max="7174" width="9.140625" style="192" customWidth="1"/>
    <col min="7175" max="7175" width="11.28515625" style="192" customWidth="1"/>
    <col min="7176" max="7176" width="12.7109375" style="192" customWidth="1"/>
    <col min="7177" max="7424" width="9.140625" style="192"/>
    <col min="7425" max="7425" width="11.85546875" style="192" customWidth="1"/>
    <col min="7426" max="7426" width="13.85546875" style="192" customWidth="1"/>
    <col min="7427" max="7427" width="7.85546875" style="192" customWidth="1"/>
    <col min="7428" max="7428" width="7.140625" style="192" customWidth="1"/>
    <col min="7429" max="7429" width="11.5703125" style="192" customWidth="1"/>
    <col min="7430" max="7430" width="9.140625" style="192" customWidth="1"/>
    <col min="7431" max="7431" width="11.28515625" style="192" customWidth="1"/>
    <col min="7432" max="7432" width="12.7109375" style="192" customWidth="1"/>
    <col min="7433" max="7680" width="9.140625" style="192"/>
    <col min="7681" max="7681" width="11.85546875" style="192" customWidth="1"/>
    <col min="7682" max="7682" width="13.85546875" style="192" customWidth="1"/>
    <col min="7683" max="7683" width="7.85546875" style="192" customWidth="1"/>
    <col min="7684" max="7684" width="7.140625" style="192" customWidth="1"/>
    <col min="7685" max="7685" width="11.5703125" style="192" customWidth="1"/>
    <col min="7686" max="7686" width="9.140625" style="192" customWidth="1"/>
    <col min="7687" max="7687" width="11.28515625" style="192" customWidth="1"/>
    <col min="7688" max="7688" width="12.7109375" style="192" customWidth="1"/>
    <col min="7689" max="7936" width="9.140625" style="192"/>
    <col min="7937" max="7937" width="11.85546875" style="192" customWidth="1"/>
    <col min="7938" max="7938" width="13.85546875" style="192" customWidth="1"/>
    <col min="7939" max="7939" width="7.85546875" style="192" customWidth="1"/>
    <col min="7940" max="7940" width="7.140625" style="192" customWidth="1"/>
    <col min="7941" max="7941" width="11.5703125" style="192" customWidth="1"/>
    <col min="7942" max="7942" width="9.140625" style="192" customWidth="1"/>
    <col min="7943" max="7943" width="11.28515625" style="192" customWidth="1"/>
    <col min="7944" max="7944" width="12.7109375" style="192" customWidth="1"/>
    <col min="7945" max="8192" width="9.140625" style="192"/>
    <col min="8193" max="8193" width="11.85546875" style="192" customWidth="1"/>
    <col min="8194" max="8194" width="13.85546875" style="192" customWidth="1"/>
    <col min="8195" max="8195" width="7.85546875" style="192" customWidth="1"/>
    <col min="8196" max="8196" width="7.140625" style="192" customWidth="1"/>
    <col min="8197" max="8197" width="11.5703125" style="192" customWidth="1"/>
    <col min="8198" max="8198" width="9.140625" style="192" customWidth="1"/>
    <col min="8199" max="8199" width="11.28515625" style="192" customWidth="1"/>
    <col min="8200" max="8200" width="12.7109375" style="192" customWidth="1"/>
    <col min="8201" max="8448" width="9.140625" style="192"/>
    <col min="8449" max="8449" width="11.85546875" style="192" customWidth="1"/>
    <col min="8450" max="8450" width="13.85546875" style="192" customWidth="1"/>
    <col min="8451" max="8451" width="7.85546875" style="192" customWidth="1"/>
    <col min="8452" max="8452" width="7.140625" style="192" customWidth="1"/>
    <col min="8453" max="8453" width="11.5703125" style="192" customWidth="1"/>
    <col min="8454" max="8454" width="9.140625" style="192" customWidth="1"/>
    <col min="8455" max="8455" width="11.28515625" style="192" customWidth="1"/>
    <col min="8456" max="8456" width="12.7109375" style="192" customWidth="1"/>
    <col min="8457" max="8704" width="9.140625" style="192"/>
    <col min="8705" max="8705" width="11.85546875" style="192" customWidth="1"/>
    <col min="8706" max="8706" width="13.85546875" style="192" customWidth="1"/>
    <col min="8707" max="8707" width="7.85546875" style="192" customWidth="1"/>
    <col min="8708" max="8708" width="7.140625" style="192" customWidth="1"/>
    <col min="8709" max="8709" width="11.5703125" style="192" customWidth="1"/>
    <col min="8710" max="8710" width="9.140625" style="192" customWidth="1"/>
    <col min="8711" max="8711" width="11.28515625" style="192" customWidth="1"/>
    <col min="8712" max="8712" width="12.7109375" style="192" customWidth="1"/>
    <col min="8713" max="8960" width="9.140625" style="192"/>
    <col min="8961" max="8961" width="11.85546875" style="192" customWidth="1"/>
    <col min="8962" max="8962" width="13.85546875" style="192" customWidth="1"/>
    <col min="8963" max="8963" width="7.85546875" style="192" customWidth="1"/>
    <col min="8964" max="8964" width="7.140625" style="192" customWidth="1"/>
    <col min="8965" max="8965" width="11.5703125" style="192" customWidth="1"/>
    <col min="8966" max="8966" width="9.140625" style="192" customWidth="1"/>
    <col min="8967" max="8967" width="11.28515625" style="192" customWidth="1"/>
    <col min="8968" max="8968" width="12.7109375" style="192" customWidth="1"/>
    <col min="8969" max="9216" width="9.140625" style="192"/>
    <col min="9217" max="9217" width="11.85546875" style="192" customWidth="1"/>
    <col min="9218" max="9218" width="13.85546875" style="192" customWidth="1"/>
    <col min="9219" max="9219" width="7.85546875" style="192" customWidth="1"/>
    <col min="9220" max="9220" width="7.140625" style="192" customWidth="1"/>
    <col min="9221" max="9221" width="11.5703125" style="192" customWidth="1"/>
    <col min="9222" max="9222" width="9.140625" style="192" customWidth="1"/>
    <col min="9223" max="9223" width="11.28515625" style="192" customWidth="1"/>
    <col min="9224" max="9224" width="12.7109375" style="192" customWidth="1"/>
    <col min="9225" max="9472" width="9.140625" style="192"/>
    <col min="9473" max="9473" width="11.85546875" style="192" customWidth="1"/>
    <col min="9474" max="9474" width="13.85546875" style="192" customWidth="1"/>
    <col min="9475" max="9475" width="7.85546875" style="192" customWidth="1"/>
    <col min="9476" max="9476" width="7.140625" style="192" customWidth="1"/>
    <col min="9477" max="9477" width="11.5703125" style="192" customWidth="1"/>
    <col min="9478" max="9478" width="9.140625" style="192" customWidth="1"/>
    <col min="9479" max="9479" width="11.28515625" style="192" customWidth="1"/>
    <col min="9480" max="9480" width="12.7109375" style="192" customWidth="1"/>
    <col min="9481" max="9728" width="9.140625" style="192"/>
    <col min="9729" max="9729" width="11.85546875" style="192" customWidth="1"/>
    <col min="9730" max="9730" width="13.85546875" style="192" customWidth="1"/>
    <col min="9731" max="9731" width="7.85546875" style="192" customWidth="1"/>
    <col min="9732" max="9732" width="7.140625" style="192" customWidth="1"/>
    <col min="9733" max="9733" width="11.5703125" style="192" customWidth="1"/>
    <col min="9734" max="9734" width="9.140625" style="192" customWidth="1"/>
    <col min="9735" max="9735" width="11.28515625" style="192" customWidth="1"/>
    <col min="9736" max="9736" width="12.7109375" style="192" customWidth="1"/>
    <col min="9737" max="9984" width="9.140625" style="192"/>
    <col min="9985" max="9985" width="11.85546875" style="192" customWidth="1"/>
    <col min="9986" max="9986" width="13.85546875" style="192" customWidth="1"/>
    <col min="9987" max="9987" width="7.85546875" style="192" customWidth="1"/>
    <col min="9988" max="9988" width="7.140625" style="192" customWidth="1"/>
    <col min="9989" max="9989" width="11.5703125" style="192" customWidth="1"/>
    <col min="9990" max="9990" width="9.140625" style="192" customWidth="1"/>
    <col min="9991" max="9991" width="11.28515625" style="192" customWidth="1"/>
    <col min="9992" max="9992" width="12.7109375" style="192" customWidth="1"/>
    <col min="9993" max="10240" width="9.140625" style="192"/>
    <col min="10241" max="10241" width="11.85546875" style="192" customWidth="1"/>
    <col min="10242" max="10242" width="13.85546875" style="192" customWidth="1"/>
    <col min="10243" max="10243" width="7.85546875" style="192" customWidth="1"/>
    <col min="10244" max="10244" width="7.140625" style="192" customWidth="1"/>
    <col min="10245" max="10245" width="11.5703125" style="192" customWidth="1"/>
    <col min="10246" max="10246" width="9.140625" style="192" customWidth="1"/>
    <col min="10247" max="10247" width="11.28515625" style="192" customWidth="1"/>
    <col min="10248" max="10248" width="12.7109375" style="192" customWidth="1"/>
    <col min="10249" max="10496" width="9.140625" style="192"/>
    <col min="10497" max="10497" width="11.85546875" style="192" customWidth="1"/>
    <col min="10498" max="10498" width="13.85546875" style="192" customWidth="1"/>
    <col min="10499" max="10499" width="7.85546875" style="192" customWidth="1"/>
    <col min="10500" max="10500" width="7.140625" style="192" customWidth="1"/>
    <col min="10501" max="10501" width="11.5703125" style="192" customWidth="1"/>
    <col min="10502" max="10502" width="9.140625" style="192" customWidth="1"/>
    <col min="10503" max="10503" width="11.28515625" style="192" customWidth="1"/>
    <col min="10504" max="10504" width="12.7109375" style="192" customWidth="1"/>
    <col min="10505" max="10752" width="9.140625" style="192"/>
    <col min="10753" max="10753" width="11.85546875" style="192" customWidth="1"/>
    <col min="10754" max="10754" width="13.85546875" style="192" customWidth="1"/>
    <col min="10755" max="10755" width="7.85546875" style="192" customWidth="1"/>
    <col min="10756" max="10756" width="7.140625" style="192" customWidth="1"/>
    <col min="10757" max="10757" width="11.5703125" style="192" customWidth="1"/>
    <col min="10758" max="10758" width="9.140625" style="192" customWidth="1"/>
    <col min="10759" max="10759" width="11.28515625" style="192" customWidth="1"/>
    <col min="10760" max="10760" width="12.7109375" style="192" customWidth="1"/>
    <col min="10761" max="11008" width="9.140625" style="192"/>
    <col min="11009" max="11009" width="11.85546875" style="192" customWidth="1"/>
    <col min="11010" max="11010" width="13.85546875" style="192" customWidth="1"/>
    <col min="11011" max="11011" width="7.85546875" style="192" customWidth="1"/>
    <col min="11012" max="11012" width="7.140625" style="192" customWidth="1"/>
    <col min="11013" max="11013" width="11.5703125" style="192" customWidth="1"/>
    <col min="11014" max="11014" width="9.140625" style="192" customWidth="1"/>
    <col min="11015" max="11015" width="11.28515625" style="192" customWidth="1"/>
    <col min="11016" max="11016" width="12.7109375" style="192" customWidth="1"/>
    <col min="11017" max="11264" width="9.140625" style="192"/>
    <col min="11265" max="11265" width="11.85546875" style="192" customWidth="1"/>
    <col min="11266" max="11266" width="13.85546875" style="192" customWidth="1"/>
    <col min="11267" max="11267" width="7.85546875" style="192" customWidth="1"/>
    <col min="11268" max="11268" width="7.140625" style="192" customWidth="1"/>
    <col min="11269" max="11269" width="11.5703125" style="192" customWidth="1"/>
    <col min="11270" max="11270" width="9.140625" style="192" customWidth="1"/>
    <col min="11271" max="11271" width="11.28515625" style="192" customWidth="1"/>
    <col min="11272" max="11272" width="12.7109375" style="192" customWidth="1"/>
    <col min="11273" max="11520" width="9.140625" style="192"/>
    <col min="11521" max="11521" width="11.85546875" style="192" customWidth="1"/>
    <col min="11522" max="11522" width="13.85546875" style="192" customWidth="1"/>
    <col min="11523" max="11523" width="7.85546875" style="192" customWidth="1"/>
    <col min="11524" max="11524" width="7.140625" style="192" customWidth="1"/>
    <col min="11525" max="11525" width="11.5703125" style="192" customWidth="1"/>
    <col min="11526" max="11526" width="9.140625" style="192" customWidth="1"/>
    <col min="11527" max="11527" width="11.28515625" style="192" customWidth="1"/>
    <col min="11528" max="11528" width="12.7109375" style="192" customWidth="1"/>
    <col min="11529" max="11776" width="9.140625" style="192"/>
    <col min="11777" max="11777" width="11.85546875" style="192" customWidth="1"/>
    <col min="11778" max="11778" width="13.85546875" style="192" customWidth="1"/>
    <col min="11779" max="11779" width="7.85546875" style="192" customWidth="1"/>
    <col min="11780" max="11780" width="7.140625" style="192" customWidth="1"/>
    <col min="11781" max="11781" width="11.5703125" style="192" customWidth="1"/>
    <col min="11782" max="11782" width="9.140625" style="192" customWidth="1"/>
    <col min="11783" max="11783" width="11.28515625" style="192" customWidth="1"/>
    <col min="11784" max="11784" width="12.7109375" style="192" customWidth="1"/>
    <col min="11785" max="12032" width="9.140625" style="192"/>
    <col min="12033" max="12033" width="11.85546875" style="192" customWidth="1"/>
    <col min="12034" max="12034" width="13.85546875" style="192" customWidth="1"/>
    <col min="12035" max="12035" width="7.85546875" style="192" customWidth="1"/>
    <col min="12036" max="12036" width="7.140625" style="192" customWidth="1"/>
    <col min="12037" max="12037" width="11.5703125" style="192" customWidth="1"/>
    <col min="12038" max="12038" width="9.140625" style="192" customWidth="1"/>
    <col min="12039" max="12039" width="11.28515625" style="192" customWidth="1"/>
    <col min="12040" max="12040" width="12.7109375" style="192" customWidth="1"/>
    <col min="12041" max="12288" width="9.140625" style="192"/>
    <col min="12289" max="12289" width="11.85546875" style="192" customWidth="1"/>
    <col min="12290" max="12290" width="13.85546875" style="192" customWidth="1"/>
    <col min="12291" max="12291" width="7.85546875" style="192" customWidth="1"/>
    <col min="12292" max="12292" width="7.140625" style="192" customWidth="1"/>
    <col min="12293" max="12293" width="11.5703125" style="192" customWidth="1"/>
    <col min="12294" max="12294" width="9.140625" style="192" customWidth="1"/>
    <col min="12295" max="12295" width="11.28515625" style="192" customWidth="1"/>
    <col min="12296" max="12296" width="12.7109375" style="192" customWidth="1"/>
    <col min="12297" max="12544" width="9.140625" style="192"/>
    <col min="12545" max="12545" width="11.85546875" style="192" customWidth="1"/>
    <col min="12546" max="12546" width="13.85546875" style="192" customWidth="1"/>
    <col min="12547" max="12547" width="7.85546875" style="192" customWidth="1"/>
    <col min="12548" max="12548" width="7.140625" style="192" customWidth="1"/>
    <col min="12549" max="12549" width="11.5703125" style="192" customWidth="1"/>
    <col min="12550" max="12550" width="9.140625" style="192" customWidth="1"/>
    <col min="12551" max="12551" width="11.28515625" style="192" customWidth="1"/>
    <col min="12552" max="12552" width="12.7109375" style="192" customWidth="1"/>
    <col min="12553" max="12800" width="9.140625" style="192"/>
    <col min="12801" max="12801" width="11.85546875" style="192" customWidth="1"/>
    <col min="12802" max="12802" width="13.85546875" style="192" customWidth="1"/>
    <col min="12803" max="12803" width="7.85546875" style="192" customWidth="1"/>
    <col min="12804" max="12804" width="7.140625" style="192" customWidth="1"/>
    <col min="12805" max="12805" width="11.5703125" style="192" customWidth="1"/>
    <col min="12806" max="12806" width="9.140625" style="192" customWidth="1"/>
    <col min="12807" max="12807" width="11.28515625" style="192" customWidth="1"/>
    <col min="12808" max="12808" width="12.7109375" style="192" customWidth="1"/>
    <col min="12809" max="13056" width="9.140625" style="192"/>
    <col min="13057" max="13057" width="11.85546875" style="192" customWidth="1"/>
    <col min="13058" max="13058" width="13.85546875" style="192" customWidth="1"/>
    <col min="13059" max="13059" width="7.85546875" style="192" customWidth="1"/>
    <col min="13060" max="13060" width="7.140625" style="192" customWidth="1"/>
    <col min="13061" max="13061" width="11.5703125" style="192" customWidth="1"/>
    <col min="13062" max="13062" width="9.140625" style="192" customWidth="1"/>
    <col min="13063" max="13063" width="11.28515625" style="192" customWidth="1"/>
    <col min="13064" max="13064" width="12.7109375" style="192" customWidth="1"/>
    <col min="13065" max="13312" width="9.140625" style="192"/>
    <col min="13313" max="13313" width="11.85546875" style="192" customWidth="1"/>
    <col min="13314" max="13314" width="13.85546875" style="192" customWidth="1"/>
    <col min="13315" max="13315" width="7.85546875" style="192" customWidth="1"/>
    <col min="13316" max="13316" width="7.140625" style="192" customWidth="1"/>
    <col min="13317" max="13317" width="11.5703125" style="192" customWidth="1"/>
    <col min="13318" max="13318" width="9.140625" style="192" customWidth="1"/>
    <col min="13319" max="13319" width="11.28515625" style="192" customWidth="1"/>
    <col min="13320" max="13320" width="12.7109375" style="192" customWidth="1"/>
    <col min="13321" max="13568" width="9.140625" style="192"/>
    <col min="13569" max="13569" width="11.85546875" style="192" customWidth="1"/>
    <col min="13570" max="13570" width="13.85546875" style="192" customWidth="1"/>
    <col min="13571" max="13571" width="7.85546875" style="192" customWidth="1"/>
    <col min="13572" max="13572" width="7.140625" style="192" customWidth="1"/>
    <col min="13573" max="13573" width="11.5703125" style="192" customWidth="1"/>
    <col min="13574" max="13574" width="9.140625" style="192" customWidth="1"/>
    <col min="13575" max="13575" width="11.28515625" style="192" customWidth="1"/>
    <col min="13576" max="13576" width="12.7109375" style="192" customWidth="1"/>
    <col min="13577" max="13824" width="9.140625" style="192"/>
    <col min="13825" max="13825" width="11.85546875" style="192" customWidth="1"/>
    <col min="13826" max="13826" width="13.85546875" style="192" customWidth="1"/>
    <col min="13827" max="13827" width="7.85546875" style="192" customWidth="1"/>
    <col min="13828" max="13828" width="7.140625" style="192" customWidth="1"/>
    <col min="13829" max="13829" width="11.5703125" style="192" customWidth="1"/>
    <col min="13830" max="13830" width="9.140625" style="192" customWidth="1"/>
    <col min="13831" max="13831" width="11.28515625" style="192" customWidth="1"/>
    <col min="13832" max="13832" width="12.7109375" style="192" customWidth="1"/>
    <col min="13833" max="14080" width="9.140625" style="192"/>
    <col min="14081" max="14081" width="11.85546875" style="192" customWidth="1"/>
    <col min="14082" max="14082" width="13.85546875" style="192" customWidth="1"/>
    <col min="14083" max="14083" width="7.85546875" style="192" customWidth="1"/>
    <col min="14084" max="14084" width="7.140625" style="192" customWidth="1"/>
    <col min="14085" max="14085" width="11.5703125" style="192" customWidth="1"/>
    <col min="14086" max="14086" width="9.140625" style="192" customWidth="1"/>
    <col min="14087" max="14087" width="11.28515625" style="192" customWidth="1"/>
    <col min="14088" max="14088" width="12.7109375" style="192" customWidth="1"/>
    <col min="14089" max="14336" width="9.140625" style="192"/>
    <col min="14337" max="14337" width="11.85546875" style="192" customWidth="1"/>
    <col min="14338" max="14338" width="13.85546875" style="192" customWidth="1"/>
    <col min="14339" max="14339" width="7.85546875" style="192" customWidth="1"/>
    <col min="14340" max="14340" width="7.140625" style="192" customWidth="1"/>
    <col min="14341" max="14341" width="11.5703125" style="192" customWidth="1"/>
    <col min="14342" max="14342" width="9.140625" style="192" customWidth="1"/>
    <col min="14343" max="14343" width="11.28515625" style="192" customWidth="1"/>
    <col min="14344" max="14344" width="12.7109375" style="192" customWidth="1"/>
    <col min="14345" max="14592" width="9.140625" style="192"/>
    <col min="14593" max="14593" width="11.85546875" style="192" customWidth="1"/>
    <col min="14594" max="14594" width="13.85546875" style="192" customWidth="1"/>
    <col min="14595" max="14595" width="7.85546875" style="192" customWidth="1"/>
    <col min="14596" max="14596" width="7.140625" style="192" customWidth="1"/>
    <col min="14597" max="14597" width="11.5703125" style="192" customWidth="1"/>
    <col min="14598" max="14598" width="9.140625" style="192" customWidth="1"/>
    <col min="14599" max="14599" width="11.28515625" style="192" customWidth="1"/>
    <col min="14600" max="14600" width="12.7109375" style="192" customWidth="1"/>
    <col min="14601" max="14848" width="9.140625" style="192"/>
    <col min="14849" max="14849" width="11.85546875" style="192" customWidth="1"/>
    <col min="14850" max="14850" width="13.85546875" style="192" customWidth="1"/>
    <col min="14851" max="14851" width="7.85546875" style="192" customWidth="1"/>
    <col min="14852" max="14852" width="7.140625" style="192" customWidth="1"/>
    <col min="14853" max="14853" width="11.5703125" style="192" customWidth="1"/>
    <col min="14854" max="14854" width="9.140625" style="192" customWidth="1"/>
    <col min="14855" max="14855" width="11.28515625" style="192" customWidth="1"/>
    <col min="14856" max="14856" width="12.7109375" style="192" customWidth="1"/>
    <col min="14857" max="15104" width="9.140625" style="192"/>
    <col min="15105" max="15105" width="11.85546875" style="192" customWidth="1"/>
    <col min="15106" max="15106" width="13.85546875" style="192" customWidth="1"/>
    <col min="15107" max="15107" width="7.85546875" style="192" customWidth="1"/>
    <col min="15108" max="15108" width="7.140625" style="192" customWidth="1"/>
    <col min="15109" max="15109" width="11.5703125" style="192" customWidth="1"/>
    <col min="15110" max="15110" width="9.140625" style="192" customWidth="1"/>
    <col min="15111" max="15111" width="11.28515625" style="192" customWidth="1"/>
    <col min="15112" max="15112" width="12.7109375" style="192" customWidth="1"/>
    <col min="15113" max="15360" width="9.140625" style="192"/>
    <col min="15361" max="15361" width="11.85546875" style="192" customWidth="1"/>
    <col min="15362" max="15362" width="13.85546875" style="192" customWidth="1"/>
    <col min="15363" max="15363" width="7.85546875" style="192" customWidth="1"/>
    <col min="15364" max="15364" width="7.140625" style="192" customWidth="1"/>
    <col min="15365" max="15365" width="11.5703125" style="192" customWidth="1"/>
    <col min="15366" max="15366" width="9.140625" style="192" customWidth="1"/>
    <col min="15367" max="15367" width="11.28515625" style="192" customWidth="1"/>
    <col min="15368" max="15368" width="12.7109375" style="192" customWidth="1"/>
    <col min="15369" max="15616" width="9.140625" style="192"/>
    <col min="15617" max="15617" width="11.85546875" style="192" customWidth="1"/>
    <col min="15618" max="15618" width="13.85546875" style="192" customWidth="1"/>
    <col min="15619" max="15619" width="7.85546875" style="192" customWidth="1"/>
    <col min="15620" max="15620" width="7.140625" style="192" customWidth="1"/>
    <col min="15621" max="15621" width="11.5703125" style="192" customWidth="1"/>
    <col min="15622" max="15622" width="9.140625" style="192" customWidth="1"/>
    <col min="15623" max="15623" width="11.28515625" style="192" customWidth="1"/>
    <col min="15624" max="15624" width="12.7109375" style="192" customWidth="1"/>
    <col min="15625" max="15872" width="9.140625" style="192"/>
    <col min="15873" max="15873" width="11.85546875" style="192" customWidth="1"/>
    <col min="15874" max="15874" width="13.85546875" style="192" customWidth="1"/>
    <col min="15875" max="15875" width="7.85546875" style="192" customWidth="1"/>
    <col min="15876" max="15876" width="7.140625" style="192" customWidth="1"/>
    <col min="15877" max="15877" width="11.5703125" style="192" customWidth="1"/>
    <col min="15878" max="15878" width="9.140625" style="192" customWidth="1"/>
    <col min="15879" max="15879" width="11.28515625" style="192" customWidth="1"/>
    <col min="15880" max="15880" width="12.7109375" style="192" customWidth="1"/>
    <col min="15881" max="16128" width="9.140625" style="192"/>
    <col min="16129" max="16129" width="11.85546875" style="192" customWidth="1"/>
    <col min="16130" max="16130" width="13.85546875" style="192" customWidth="1"/>
    <col min="16131" max="16131" width="7.85546875" style="192" customWidth="1"/>
    <col min="16132" max="16132" width="7.140625" style="192" customWidth="1"/>
    <col min="16133" max="16133" width="11.5703125" style="192" customWidth="1"/>
    <col min="16134" max="16134" width="9.140625" style="192" customWidth="1"/>
    <col min="16135" max="16135" width="11.28515625" style="192" customWidth="1"/>
    <col min="16136" max="16136" width="12.7109375" style="192" customWidth="1"/>
    <col min="16137" max="16384" width="9.140625" style="192"/>
  </cols>
  <sheetData>
    <row r="1" spans="1:8" x14ac:dyDescent="0.25">
      <c r="A1" s="296" t="s">
        <v>62</v>
      </c>
      <c r="B1" s="296"/>
      <c r="C1" s="296"/>
      <c r="D1" s="296"/>
      <c r="E1" s="296"/>
      <c r="F1" s="296"/>
      <c r="G1" s="296"/>
      <c r="H1" s="296"/>
    </row>
    <row r="2" spans="1:8" x14ac:dyDescent="0.25">
      <c r="A2" s="74"/>
      <c r="B2" s="74"/>
      <c r="C2" s="296" t="s">
        <v>63</v>
      </c>
      <c r="D2" s="296"/>
      <c r="E2" s="296"/>
      <c r="F2" s="296"/>
    </row>
    <row r="3" spans="1:8" x14ac:dyDescent="0.25">
      <c r="A3" s="291"/>
      <c r="B3" s="291"/>
      <c r="C3" s="276" t="s">
        <v>64</v>
      </c>
      <c r="D3" s="276"/>
      <c r="E3" s="276"/>
      <c r="F3" s="276"/>
      <c r="G3" s="291"/>
      <c r="H3" s="291"/>
    </row>
    <row r="4" spans="1:8" x14ac:dyDescent="0.25">
      <c r="A4" s="276" t="s">
        <v>66</v>
      </c>
      <c r="B4" s="293"/>
      <c r="C4" s="305" t="str">
        <f>IF(ISBLANK($A$7),"",VLOOKUP($A$7, ITEMS!$A$1:$C$994,3,FALSE))</f>
        <v>ASHPALT CEMENT COST ADUSTMENT (MONTH )</v>
      </c>
      <c r="D4" s="306"/>
      <c r="E4" s="306"/>
      <c r="F4" s="307"/>
      <c r="G4" s="308" t="s">
        <v>67</v>
      </c>
      <c r="H4" s="298"/>
    </row>
    <row r="5" spans="1:8" x14ac:dyDescent="0.25">
      <c r="A5" s="309">
        <f>'Contract Information'!B2</f>
        <v>0</v>
      </c>
      <c r="B5" s="292"/>
      <c r="C5" s="300"/>
      <c r="D5" s="301"/>
      <c r="E5" s="301"/>
      <c r="F5" s="302"/>
      <c r="G5" s="91"/>
      <c r="H5" s="92" t="str">
        <f>A7</f>
        <v>401502-01</v>
      </c>
    </row>
    <row r="6" spans="1:8" x14ac:dyDescent="0.25">
      <c r="A6" s="276" t="s">
        <v>68</v>
      </c>
      <c r="B6" s="293"/>
      <c r="C6" s="276" t="s">
        <v>95</v>
      </c>
      <c r="D6" s="276"/>
      <c r="E6" s="276"/>
      <c r="F6" s="293"/>
      <c r="G6" s="303"/>
      <c r="H6" s="304"/>
    </row>
    <row r="7" spans="1:8" x14ac:dyDescent="0.25">
      <c r="A7" s="329" t="s">
        <v>13</v>
      </c>
      <c r="B7" s="330"/>
      <c r="C7" s="75"/>
      <c r="D7" s="75"/>
      <c r="E7" s="75"/>
      <c r="F7" s="76"/>
      <c r="G7" s="77"/>
      <c r="H7" s="93"/>
    </row>
    <row r="8" spans="1:8" ht="15.75" thickBot="1" x14ac:dyDescent="0.3">
      <c r="A8" s="61"/>
      <c r="B8" s="62"/>
      <c r="C8" s="79"/>
      <c r="D8" s="79" t="s">
        <v>125</v>
      </c>
      <c r="E8" s="79"/>
      <c r="F8" s="80">
        <f>B46</f>
        <v>0</v>
      </c>
      <c r="G8" s="94" t="s">
        <v>71</v>
      </c>
      <c r="H8" s="62" t="s">
        <v>55</v>
      </c>
    </row>
    <row r="9" spans="1:8" ht="15.75" thickTop="1" x14ac:dyDescent="0.25">
      <c r="A9" s="195"/>
      <c r="B9" s="195"/>
      <c r="C9" s="75"/>
      <c r="D9" s="75"/>
      <c r="E9" s="75"/>
      <c r="F9" s="75"/>
      <c r="G9" s="200"/>
      <c r="H9" s="200"/>
    </row>
    <row r="10" spans="1:8" x14ac:dyDescent="0.25">
      <c r="B10" s="51"/>
      <c r="H10" s="204" t="s">
        <v>75</v>
      </c>
    </row>
    <row r="11" spans="1:8" ht="14.25" customHeight="1" x14ac:dyDescent="0.25">
      <c r="A11" s="194" t="s">
        <v>55</v>
      </c>
      <c r="B11" s="196" t="s">
        <v>96</v>
      </c>
      <c r="C11" s="261" t="s">
        <v>56</v>
      </c>
      <c r="D11" s="253"/>
      <c r="E11" s="194" t="s">
        <v>81</v>
      </c>
      <c r="F11" s="194" t="s">
        <v>97</v>
      </c>
      <c r="G11" s="193" t="s">
        <v>98</v>
      </c>
      <c r="H11" s="205" t="s">
        <v>98</v>
      </c>
    </row>
    <row r="12" spans="1:8" x14ac:dyDescent="0.25">
      <c r="A12" s="71"/>
      <c r="B12" s="194"/>
      <c r="C12" s="303"/>
      <c r="D12" s="304"/>
      <c r="E12" s="82"/>
      <c r="F12" s="82"/>
      <c r="G12" s="82" t="str">
        <f t="shared" ref="G12:G45" si="0">IF(ISBLANK($E12),"",$E12*$F12/100)</f>
        <v/>
      </c>
      <c r="H12" s="82" t="str">
        <f>IF(ISBLANK($E12),"",SUM($G$12:$G12))</f>
        <v/>
      </c>
    </row>
    <row r="13" spans="1:8" x14ac:dyDescent="0.25">
      <c r="A13" s="71"/>
      <c r="B13" s="194"/>
      <c r="C13" s="303"/>
      <c r="D13" s="304"/>
      <c r="E13" s="82"/>
      <c r="F13" s="82"/>
      <c r="G13" s="82" t="str">
        <f t="shared" si="0"/>
        <v/>
      </c>
      <c r="H13" s="82" t="str">
        <f>IF(ISBLANK($E13),"",SUM($G$12:$G13))</f>
        <v/>
      </c>
    </row>
    <row r="14" spans="1:8" x14ac:dyDescent="0.25">
      <c r="A14" s="71"/>
      <c r="B14" s="194"/>
      <c r="C14" s="303"/>
      <c r="D14" s="304"/>
      <c r="E14" s="82"/>
      <c r="F14" s="82"/>
      <c r="G14" s="82" t="str">
        <f t="shared" si="0"/>
        <v/>
      </c>
      <c r="H14" s="82" t="str">
        <f>IF(ISBLANK($E14),"",SUM($G$12:$G14))</f>
        <v/>
      </c>
    </row>
    <row r="15" spans="1:8" ht="12.75" customHeight="1" x14ac:dyDescent="0.25">
      <c r="A15" s="71"/>
      <c r="B15" s="194"/>
      <c r="C15" s="303"/>
      <c r="D15" s="304"/>
      <c r="E15" s="82"/>
      <c r="F15" s="82"/>
      <c r="G15" s="82" t="str">
        <f t="shared" si="0"/>
        <v/>
      </c>
      <c r="H15" s="82" t="str">
        <f>IF(ISBLANK($E15),"",SUM($G$12:$G15))</f>
        <v/>
      </c>
    </row>
    <row r="16" spans="1:8" x14ac:dyDescent="0.25">
      <c r="A16" s="71"/>
      <c r="B16" s="194"/>
      <c r="C16" s="303"/>
      <c r="D16" s="304"/>
      <c r="E16" s="82"/>
      <c r="F16" s="82"/>
      <c r="G16" s="82" t="str">
        <f t="shared" si="0"/>
        <v/>
      </c>
      <c r="H16" s="82" t="str">
        <f>IF(ISBLANK($E16),"",SUM($G$12:$G16))</f>
        <v/>
      </c>
    </row>
    <row r="17" spans="1:8" x14ac:dyDescent="0.25">
      <c r="A17" s="71"/>
      <c r="B17" s="194"/>
      <c r="C17" s="303"/>
      <c r="D17" s="304"/>
      <c r="E17" s="82"/>
      <c r="F17" s="82"/>
      <c r="G17" s="82" t="str">
        <f t="shared" si="0"/>
        <v/>
      </c>
      <c r="H17" s="82" t="str">
        <f>IF(ISBLANK($E17),"",SUM($G$12:$G17))</f>
        <v/>
      </c>
    </row>
    <row r="18" spans="1:8" x14ac:dyDescent="0.25">
      <c r="A18" s="71"/>
      <c r="B18" s="194"/>
      <c r="C18" s="303"/>
      <c r="D18" s="304"/>
      <c r="E18" s="82"/>
      <c r="F18" s="82"/>
      <c r="G18" s="82" t="str">
        <f t="shared" si="0"/>
        <v/>
      </c>
      <c r="H18" s="82" t="str">
        <f>IF(ISBLANK($E18),"",SUM($G$12:$G18))</f>
        <v/>
      </c>
    </row>
    <row r="19" spans="1:8" x14ac:dyDescent="0.25">
      <c r="A19" s="71"/>
      <c r="B19" s="194"/>
      <c r="C19" s="303"/>
      <c r="D19" s="304"/>
      <c r="E19" s="82"/>
      <c r="F19" s="82"/>
      <c r="G19" s="82" t="str">
        <f t="shared" si="0"/>
        <v/>
      </c>
      <c r="H19" s="82" t="str">
        <f>IF(ISBLANK($E19),"",SUM($G$12:$G19))</f>
        <v/>
      </c>
    </row>
    <row r="20" spans="1:8" x14ac:dyDescent="0.25">
      <c r="A20" s="71"/>
      <c r="B20" s="194"/>
      <c r="C20" s="303"/>
      <c r="D20" s="304"/>
      <c r="E20" s="82"/>
      <c r="F20" s="82"/>
      <c r="G20" s="82" t="str">
        <f t="shared" si="0"/>
        <v/>
      </c>
      <c r="H20" s="82" t="str">
        <f>IF(ISBLANK($E20),"",SUM($G$12:$G20))</f>
        <v/>
      </c>
    </row>
    <row r="21" spans="1:8" x14ac:dyDescent="0.25">
      <c r="A21" s="71"/>
      <c r="B21" s="194"/>
      <c r="C21" s="303"/>
      <c r="D21" s="304"/>
      <c r="E21" s="82"/>
      <c r="F21" s="82"/>
      <c r="G21" s="82" t="str">
        <f t="shared" si="0"/>
        <v/>
      </c>
      <c r="H21" s="82" t="str">
        <f>IF(ISBLANK($E21),"",SUM($G$12:$G21))</f>
        <v/>
      </c>
    </row>
    <row r="22" spans="1:8" x14ac:dyDescent="0.25">
      <c r="A22" s="71"/>
      <c r="B22" s="194"/>
      <c r="C22" s="303"/>
      <c r="D22" s="304"/>
      <c r="E22" s="82"/>
      <c r="F22" s="82"/>
      <c r="G22" s="82" t="str">
        <f t="shared" si="0"/>
        <v/>
      </c>
      <c r="H22" s="82" t="str">
        <f>IF(ISBLANK($E22),"",SUM($G$12:$G22))</f>
        <v/>
      </c>
    </row>
    <row r="23" spans="1:8" x14ac:dyDescent="0.25">
      <c r="A23" s="71"/>
      <c r="B23" s="194"/>
      <c r="C23" s="303"/>
      <c r="D23" s="304"/>
      <c r="E23" s="82"/>
      <c r="F23" s="82"/>
      <c r="G23" s="82" t="str">
        <f t="shared" si="0"/>
        <v/>
      </c>
      <c r="H23" s="82" t="str">
        <f>IF(ISBLANK($E23),"",SUM($G$12:$G23))</f>
        <v/>
      </c>
    </row>
    <row r="24" spans="1:8" x14ac:dyDescent="0.25">
      <c r="A24" s="71"/>
      <c r="B24" s="194"/>
      <c r="C24" s="303"/>
      <c r="D24" s="304"/>
      <c r="E24" s="82"/>
      <c r="F24" s="82"/>
      <c r="G24" s="82" t="str">
        <f t="shared" si="0"/>
        <v/>
      </c>
      <c r="H24" s="82" t="str">
        <f>IF(ISBLANK($E24),"",SUM($G$12:$G24))</f>
        <v/>
      </c>
    </row>
    <row r="25" spans="1:8" x14ac:dyDescent="0.25">
      <c r="A25" s="71"/>
      <c r="B25" s="194"/>
      <c r="C25" s="303"/>
      <c r="D25" s="304"/>
      <c r="E25" s="82"/>
      <c r="F25" s="82"/>
      <c r="G25" s="82" t="str">
        <f t="shared" si="0"/>
        <v/>
      </c>
      <c r="H25" s="82" t="str">
        <f>IF(ISBLANK($E25),"",SUM($G$12:$G25))</f>
        <v/>
      </c>
    </row>
    <row r="26" spans="1:8" x14ac:dyDescent="0.25">
      <c r="A26" s="71"/>
      <c r="B26" s="194"/>
      <c r="C26" s="303"/>
      <c r="D26" s="304"/>
      <c r="E26" s="82"/>
      <c r="F26" s="82"/>
      <c r="G26" s="82" t="str">
        <f t="shared" si="0"/>
        <v/>
      </c>
      <c r="H26" s="82" t="str">
        <f>IF(ISBLANK($E26),"",SUM($G$12:$G26))</f>
        <v/>
      </c>
    </row>
    <row r="27" spans="1:8" x14ac:dyDescent="0.25">
      <c r="A27" s="71"/>
      <c r="B27" s="194"/>
      <c r="C27" s="303"/>
      <c r="D27" s="304"/>
      <c r="E27" s="82"/>
      <c r="F27" s="82"/>
      <c r="G27" s="82" t="str">
        <f t="shared" si="0"/>
        <v/>
      </c>
      <c r="H27" s="82" t="str">
        <f>IF(ISBLANK($E27),"",SUM($G$12:$G27))</f>
        <v/>
      </c>
    </row>
    <row r="28" spans="1:8" x14ac:dyDescent="0.25">
      <c r="A28" s="71"/>
      <c r="B28" s="194"/>
      <c r="C28" s="303"/>
      <c r="D28" s="304"/>
      <c r="E28" s="82"/>
      <c r="F28" s="82"/>
      <c r="G28" s="82" t="str">
        <f t="shared" si="0"/>
        <v/>
      </c>
      <c r="H28" s="82" t="str">
        <f>IF(ISBLANK($E28),"",SUM($G$12:$G28))</f>
        <v/>
      </c>
    </row>
    <row r="29" spans="1:8" x14ac:dyDescent="0.25">
      <c r="A29" s="71"/>
      <c r="B29" s="194"/>
      <c r="C29" s="303"/>
      <c r="D29" s="304"/>
      <c r="E29" s="82"/>
      <c r="F29" s="82"/>
      <c r="G29" s="82" t="str">
        <f t="shared" si="0"/>
        <v/>
      </c>
      <c r="H29" s="82" t="str">
        <f>IF(ISBLANK($E29),"",SUM($G$12:$G29))</f>
        <v/>
      </c>
    </row>
    <row r="30" spans="1:8" x14ac:dyDescent="0.25">
      <c r="A30" s="71"/>
      <c r="B30" s="194"/>
      <c r="C30" s="303"/>
      <c r="D30" s="304"/>
      <c r="E30" s="82"/>
      <c r="F30" s="82"/>
      <c r="G30" s="82" t="str">
        <f t="shared" si="0"/>
        <v/>
      </c>
      <c r="H30" s="82" t="str">
        <f>IF(ISBLANK($E30),"",SUM($G$12:$G30))</f>
        <v/>
      </c>
    </row>
    <row r="31" spans="1:8" x14ac:dyDescent="0.25">
      <c r="A31" s="71"/>
      <c r="B31" s="194"/>
      <c r="C31" s="303"/>
      <c r="D31" s="304"/>
      <c r="E31" s="82"/>
      <c r="F31" s="82"/>
      <c r="G31" s="82" t="str">
        <f t="shared" si="0"/>
        <v/>
      </c>
      <c r="H31" s="82" t="str">
        <f>IF(ISBLANK($E31),"",SUM($G$12:$G31))</f>
        <v/>
      </c>
    </row>
    <row r="32" spans="1:8" x14ac:dyDescent="0.25">
      <c r="A32" s="71"/>
      <c r="B32" s="194"/>
      <c r="C32" s="303"/>
      <c r="D32" s="304"/>
      <c r="E32" s="82"/>
      <c r="F32" s="82"/>
      <c r="G32" s="82" t="str">
        <f t="shared" si="0"/>
        <v/>
      </c>
      <c r="H32" s="82" t="str">
        <f>IF(ISBLANK($E32),"",SUM($G$12:$G32))</f>
        <v/>
      </c>
    </row>
    <row r="33" spans="1:8" x14ac:dyDescent="0.25">
      <c r="A33" s="71"/>
      <c r="B33" s="194"/>
      <c r="C33" s="303"/>
      <c r="D33" s="304"/>
      <c r="E33" s="82"/>
      <c r="F33" s="82"/>
      <c r="G33" s="82" t="str">
        <f t="shared" si="0"/>
        <v/>
      </c>
      <c r="H33" s="82" t="str">
        <f>IF(ISBLANK($E33),"",SUM($G$12:$G33))</f>
        <v/>
      </c>
    </row>
    <row r="34" spans="1:8" x14ac:dyDescent="0.25">
      <c r="A34" s="71"/>
      <c r="B34" s="194"/>
      <c r="C34" s="303"/>
      <c r="D34" s="304"/>
      <c r="E34" s="82"/>
      <c r="F34" s="82"/>
      <c r="G34" s="82" t="str">
        <f t="shared" si="0"/>
        <v/>
      </c>
      <c r="H34" s="82" t="str">
        <f>IF(ISBLANK($E34),"",SUM($G$12:$G34))</f>
        <v/>
      </c>
    </row>
    <row r="35" spans="1:8" x14ac:dyDescent="0.25">
      <c r="A35" s="71"/>
      <c r="B35" s="194"/>
      <c r="C35" s="303"/>
      <c r="D35" s="304"/>
      <c r="E35" s="82"/>
      <c r="F35" s="82"/>
      <c r="G35" s="82" t="str">
        <f t="shared" si="0"/>
        <v/>
      </c>
      <c r="H35" s="82" t="str">
        <f>IF(ISBLANK($E35),"",SUM($G$12:$G35))</f>
        <v/>
      </c>
    </row>
    <row r="36" spans="1:8" x14ac:dyDescent="0.25">
      <c r="A36" s="71"/>
      <c r="B36" s="194"/>
      <c r="C36" s="303"/>
      <c r="D36" s="304"/>
      <c r="E36" s="82"/>
      <c r="F36" s="82"/>
      <c r="G36" s="82" t="str">
        <f t="shared" si="0"/>
        <v/>
      </c>
      <c r="H36" s="82" t="str">
        <f>IF(ISBLANK($E36),"",SUM($G$12:$G36))</f>
        <v/>
      </c>
    </row>
    <row r="37" spans="1:8" x14ac:dyDescent="0.25">
      <c r="A37" s="194"/>
      <c r="B37" s="194"/>
      <c r="C37" s="303"/>
      <c r="D37" s="304"/>
      <c r="E37" s="83"/>
      <c r="F37" s="84"/>
      <c r="G37" s="82" t="str">
        <f t="shared" si="0"/>
        <v/>
      </c>
      <c r="H37" s="85" t="str">
        <f>IF(ISBLANK($E37),"",SUM($G$12:$G37))</f>
        <v/>
      </c>
    </row>
    <row r="38" spans="1:8" x14ac:dyDescent="0.25">
      <c r="A38" s="194"/>
      <c r="B38" s="194"/>
      <c r="C38" s="303"/>
      <c r="D38" s="304"/>
      <c r="E38" s="83"/>
      <c r="F38" s="84"/>
      <c r="G38" s="82" t="str">
        <f t="shared" si="0"/>
        <v/>
      </c>
      <c r="H38" s="85" t="str">
        <f>IF(ISBLANK($E38),"",SUM($G$12:$G38))</f>
        <v/>
      </c>
    </row>
    <row r="39" spans="1:8" x14ac:dyDescent="0.25">
      <c r="A39" s="194"/>
      <c r="B39" s="194"/>
      <c r="C39" s="303"/>
      <c r="D39" s="304"/>
      <c r="E39" s="83"/>
      <c r="F39" s="84"/>
      <c r="G39" s="82" t="str">
        <f t="shared" si="0"/>
        <v/>
      </c>
      <c r="H39" s="85" t="str">
        <f>IF(ISBLANK($E39),"",SUM($G$12:$G39))</f>
        <v/>
      </c>
    </row>
    <row r="40" spans="1:8" x14ac:dyDescent="0.25">
      <c r="A40" s="194"/>
      <c r="B40" s="194"/>
      <c r="C40" s="303"/>
      <c r="D40" s="304"/>
      <c r="E40" s="83"/>
      <c r="F40" s="84"/>
      <c r="G40" s="82" t="str">
        <f t="shared" si="0"/>
        <v/>
      </c>
      <c r="H40" s="85" t="str">
        <f>IF(ISBLANK($E40),"",SUM($G$12:$G40))</f>
        <v/>
      </c>
    </row>
    <row r="41" spans="1:8" x14ac:dyDescent="0.25">
      <c r="A41" s="194"/>
      <c r="B41" s="194"/>
      <c r="C41" s="303"/>
      <c r="D41" s="304"/>
      <c r="E41" s="83"/>
      <c r="F41" s="84"/>
      <c r="G41" s="82" t="str">
        <f t="shared" si="0"/>
        <v/>
      </c>
      <c r="H41" s="85" t="str">
        <f>IF(ISBLANK($E41),"",SUM($G$12:$G41))</f>
        <v/>
      </c>
    </row>
    <row r="42" spans="1:8" x14ac:dyDescent="0.25">
      <c r="A42" s="194"/>
      <c r="B42" s="194"/>
      <c r="C42" s="303"/>
      <c r="D42" s="304"/>
      <c r="E42" s="83"/>
      <c r="F42" s="84"/>
      <c r="G42" s="82" t="str">
        <f t="shared" si="0"/>
        <v/>
      </c>
      <c r="H42" s="85" t="str">
        <f>IF(ISBLANK($E42),"",SUM($G$12:$G42))</f>
        <v/>
      </c>
    </row>
    <row r="43" spans="1:8" x14ac:dyDescent="0.25">
      <c r="A43" s="194" t="s">
        <v>99</v>
      </c>
      <c r="B43" s="86">
        <f>'Contract Information'!B9</f>
        <v>0</v>
      </c>
      <c r="C43" s="303"/>
      <c r="D43" s="304"/>
      <c r="E43" s="83"/>
      <c r="F43" s="84"/>
      <c r="G43" s="82" t="str">
        <f t="shared" si="0"/>
        <v/>
      </c>
      <c r="H43" s="85" t="str">
        <f>IF(ISBLANK($E43),"",SUM($G$12:$G43))</f>
        <v/>
      </c>
    </row>
    <row r="44" spans="1:8" x14ac:dyDescent="0.25">
      <c r="A44" s="194" t="s">
        <v>100</v>
      </c>
      <c r="B44" s="86"/>
      <c r="C44" s="312" t="s">
        <v>101</v>
      </c>
      <c r="D44" s="313"/>
      <c r="E44" s="71"/>
      <c r="F44" s="84"/>
      <c r="G44" s="82" t="str">
        <f t="shared" si="0"/>
        <v/>
      </c>
      <c r="H44" s="85" t="str">
        <f>IF(ISBLANK($E44),"",SUM($G$12:$G44))</f>
        <v/>
      </c>
    </row>
    <row r="45" spans="1:8" x14ac:dyDescent="0.25">
      <c r="A45" s="194"/>
      <c r="B45" s="194"/>
      <c r="C45" s="303"/>
      <c r="D45" s="304"/>
      <c r="E45" s="83"/>
      <c r="F45" s="84"/>
      <c r="G45" s="82" t="str">
        <f t="shared" si="0"/>
        <v/>
      </c>
      <c r="H45" s="85" t="str">
        <f>IF(ISBLANK($E45),"",SUM($G$12:$G45))</f>
        <v/>
      </c>
    </row>
    <row r="46" spans="1:8" x14ac:dyDescent="0.25">
      <c r="A46" s="194" t="s">
        <v>102</v>
      </c>
      <c r="B46" s="86">
        <f>B44-B43</f>
        <v>0</v>
      </c>
      <c r="C46" s="303"/>
      <c r="D46" s="304"/>
      <c r="E46" s="83"/>
      <c r="F46" s="310" t="s">
        <v>103</v>
      </c>
      <c r="G46" s="311"/>
      <c r="H46" s="85">
        <f>SUM($G$12:$G45)</f>
        <v>0</v>
      </c>
    </row>
    <row r="47" spans="1:8" x14ac:dyDescent="0.25">
      <c r="A47" s="194"/>
      <c r="B47" s="194"/>
      <c r="C47" s="303"/>
      <c r="D47" s="304"/>
      <c r="E47" s="194"/>
      <c r="F47" s="194"/>
      <c r="G47" s="194"/>
      <c r="H47" s="85" t="str">
        <f>IF(ISBLANK($E47),"",SUM($G$12:$G47))</f>
        <v/>
      </c>
    </row>
  </sheetData>
  <mergeCells count="51">
    <mergeCell ref="F46:G46"/>
    <mergeCell ref="C47:D47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36:D36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12:D12"/>
    <mergeCell ref="A1:H1"/>
    <mergeCell ref="C2:F2"/>
    <mergeCell ref="A3:B3"/>
    <mergeCell ref="C3:F3"/>
    <mergeCell ref="G3:H3"/>
    <mergeCell ref="A4:B4"/>
    <mergeCell ref="C4:F5"/>
    <mergeCell ref="G4:H4"/>
    <mergeCell ref="A5:B5"/>
    <mergeCell ref="A6:B6"/>
    <mergeCell ref="C6:F6"/>
    <mergeCell ref="G6:H6"/>
    <mergeCell ref="A7:B7"/>
    <mergeCell ref="C11:D1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activeCell="A7" sqref="A7:B7"/>
    </sheetView>
  </sheetViews>
  <sheetFormatPr defaultRowHeight="15" x14ac:dyDescent="0.25"/>
  <cols>
    <col min="1" max="1" width="11.85546875" style="192" customWidth="1"/>
    <col min="2" max="2" width="13.85546875" style="192" customWidth="1"/>
    <col min="3" max="3" width="7.85546875" style="192" customWidth="1"/>
    <col min="4" max="4" width="8" style="192" customWidth="1"/>
    <col min="5" max="5" width="14.5703125" style="192" customWidth="1"/>
    <col min="6" max="6" width="11.140625" style="192" customWidth="1"/>
    <col min="7" max="7" width="10.28515625" style="192" customWidth="1"/>
    <col min="8" max="8" width="12.7109375" style="192" customWidth="1"/>
    <col min="9" max="256" width="9.140625" style="192"/>
    <col min="257" max="257" width="11.85546875" style="192" customWidth="1"/>
    <col min="258" max="258" width="13.85546875" style="192" customWidth="1"/>
    <col min="259" max="259" width="7.85546875" style="192" customWidth="1"/>
    <col min="260" max="260" width="7.140625" style="192" customWidth="1"/>
    <col min="261" max="261" width="11.5703125" style="192" customWidth="1"/>
    <col min="262" max="262" width="9.140625" style="192" customWidth="1"/>
    <col min="263" max="263" width="11.28515625" style="192" customWidth="1"/>
    <col min="264" max="264" width="12.7109375" style="192" customWidth="1"/>
    <col min="265" max="512" width="9.140625" style="192"/>
    <col min="513" max="513" width="11.85546875" style="192" customWidth="1"/>
    <col min="514" max="514" width="13.85546875" style="192" customWidth="1"/>
    <col min="515" max="515" width="7.85546875" style="192" customWidth="1"/>
    <col min="516" max="516" width="7.140625" style="192" customWidth="1"/>
    <col min="517" max="517" width="11.5703125" style="192" customWidth="1"/>
    <col min="518" max="518" width="9.140625" style="192" customWidth="1"/>
    <col min="519" max="519" width="11.28515625" style="192" customWidth="1"/>
    <col min="520" max="520" width="12.7109375" style="192" customWidth="1"/>
    <col min="521" max="768" width="9.140625" style="192"/>
    <col min="769" max="769" width="11.85546875" style="192" customWidth="1"/>
    <col min="770" max="770" width="13.85546875" style="192" customWidth="1"/>
    <col min="771" max="771" width="7.85546875" style="192" customWidth="1"/>
    <col min="772" max="772" width="7.140625" style="192" customWidth="1"/>
    <col min="773" max="773" width="11.5703125" style="192" customWidth="1"/>
    <col min="774" max="774" width="9.140625" style="192" customWidth="1"/>
    <col min="775" max="775" width="11.28515625" style="192" customWidth="1"/>
    <col min="776" max="776" width="12.7109375" style="192" customWidth="1"/>
    <col min="777" max="1024" width="9.140625" style="192"/>
    <col min="1025" max="1025" width="11.85546875" style="192" customWidth="1"/>
    <col min="1026" max="1026" width="13.85546875" style="192" customWidth="1"/>
    <col min="1027" max="1027" width="7.85546875" style="192" customWidth="1"/>
    <col min="1028" max="1028" width="7.140625" style="192" customWidth="1"/>
    <col min="1029" max="1029" width="11.5703125" style="192" customWidth="1"/>
    <col min="1030" max="1030" width="9.140625" style="192" customWidth="1"/>
    <col min="1031" max="1031" width="11.28515625" style="192" customWidth="1"/>
    <col min="1032" max="1032" width="12.7109375" style="192" customWidth="1"/>
    <col min="1033" max="1280" width="9.140625" style="192"/>
    <col min="1281" max="1281" width="11.85546875" style="192" customWidth="1"/>
    <col min="1282" max="1282" width="13.85546875" style="192" customWidth="1"/>
    <col min="1283" max="1283" width="7.85546875" style="192" customWidth="1"/>
    <col min="1284" max="1284" width="7.140625" style="192" customWidth="1"/>
    <col min="1285" max="1285" width="11.5703125" style="192" customWidth="1"/>
    <col min="1286" max="1286" width="9.140625" style="192" customWidth="1"/>
    <col min="1287" max="1287" width="11.28515625" style="192" customWidth="1"/>
    <col min="1288" max="1288" width="12.7109375" style="192" customWidth="1"/>
    <col min="1289" max="1536" width="9.140625" style="192"/>
    <col min="1537" max="1537" width="11.85546875" style="192" customWidth="1"/>
    <col min="1538" max="1538" width="13.85546875" style="192" customWidth="1"/>
    <col min="1539" max="1539" width="7.85546875" style="192" customWidth="1"/>
    <col min="1540" max="1540" width="7.140625" style="192" customWidth="1"/>
    <col min="1541" max="1541" width="11.5703125" style="192" customWidth="1"/>
    <col min="1542" max="1542" width="9.140625" style="192" customWidth="1"/>
    <col min="1543" max="1543" width="11.28515625" style="192" customWidth="1"/>
    <col min="1544" max="1544" width="12.7109375" style="192" customWidth="1"/>
    <col min="1545" max="1792" width="9.140625" style="192"/>
    <col min="1793" max="1793" width="11.85546875" style="192" customWidth="1"/>
    <col min="1794" max="1794" width="13.85546875" style="192" customWidth="1"/>
    <col min="1795" max="1795" width="7.85546875" style="192" customWidth="1"/>
    <col min="1796" max="1796" width="7.140625" style="192" customWidth="1"/>
    <col min="1797" max="1797" width="11.5703125" style="192" customWidth="1"/>
    <col min="1798" max="1798" width="9.140625" style="192" customWidth="1"/>
    <col min="1799" max="1799" width="11.28515625" style="192" customWidth="1"/>
    <col min="1800" max="1800" width="12.7109375" style="192" customWidth="1"/>
    <col min="1801" max="2048" width="9.140625" style="192"/>
    <col min="2049" max="2049" width="11.85546875" style="192" customWidth="1"/>
    <col min="2050" max="2050" width="13.85546875" style="192" customWidth="1"/>
    <col min="2051" max="2051" width="7.85546875" style="192" customWidth="1"/>
    <col min="2052" max="2052" width="7.140625" style="192" customWidth="1"/>
    <col min="2053" max="2053" width="11.5703125" style="192" customWidth="1"/>
    <col min="2054" max="2054" width="9.140625" style="192" customWidth="1"/>
    <col min="2055" max="2055" width="11.28515625" style="192" customWidth="1"/>
    <col min="2056" max="2056" width="12.7109375" style="192" customWidth="1"/>
    <col min="2057" max="2304" width="9.140625" style="192"/>
    <col min="2305" max="2305" width="11.85546875" style="192" customWidth="1"/>
    <col min="2306" max="2306" width="13.85546875" style="192" customWidth="1"/>
    <col min="2307" max="2307" width="7.85546875" style="192" customWidth="1"/>
    <col min="2308" max="2308" width="7.140625" style="192" customWidth="1"/>
    <col min="2309" max="2309" width="11.5703125" style="192" customWidth="1"/>
    <col min="2310" max="2310" width="9.140625" style="192" customWidth="1"/>
    <col min="2311" max="2311" width="11.28515625" style="192" customWidth="1"/>
    <col min="2312" max="2312" width="12.7109375" style="192" customWidth="1"/>
    <col min="2313" max="2560" width="9.140625" style="192"/>
    <col min="2561" max="2561" width="11.85546875" style="192" customWidth="1"/>
    <col min="2562" max="2562" width="13.85546875" style="192" customWidth="1"/>
    <col min="2563" max="2563" width="7.85546875" style="192" customWidth="1"/>
    <col min="2564" max="2564" width="7.140625" style="192" customWidth="1"/>
    <col min="2565" max="2565" width="11.5703125" style="192" customWidth="1"/>
    <col min="2566" max="2566" width="9.140625" style="192" customWidth="1"/>
    <col min="2567" max="2567" width="11.28515625" style="192" customWidth="1"/>
    <col min="2568" max="2568" width="12.7109375" style="192" customWidth="1"/>
    <col min="2569" max="2816" width="9.140625" style="192"/>
    <col min="2817" max="2817" width="11.85546875" style="192" customWidth="1"/>
    <col min="2818" max="2818" width="13.85546875" style="192" customWidth="1"/>
    <col min="2819" max="2819" width="7.85546875" style="192" customWidth="1"/>
    <col min="2820" max="2820" width="7.140625" style="192" customWidth="1"/>
    <col min="2821" max="2821" width="11.5703125" style="192" customWidth="1"/>
    <col min="2822" max="2822" width="9.140625" style="192" customWidth="1"/>
    <col min="2823" max="2823" width="11.28515625" style="192" customWidth="1"/>
    <col min="2824" max="2824" width="12.7109375" style="192" customWidth="1"/>
    <col min="2825" max="3072" width="9.140625" style="192"/>
    <col min="3073" max="3073" width="11.85546875" style="192" customWidth="1"/>
    <col min="3074" max="3074" width="13.85546875" style="192" customWidth="1"/>
    <col min="3075" max="3075" width="7.85546875" style="192" customWidth="1"/>
    <col min="3076" max="3076" width="7.140625" style="192" customWidth="1"/>
    <col min="3077" max="3077" width="11.5703125" style="192" customWidth="1"/>
    <col min="3078" max="3078" width="9.140625" style="192" customWidth="1"/>
    <col min="3079" max="3079" width="11.28515625" style="192" customWidth="1"/>
    <col min="3080" max="3080" width="12.7109375" style="192" customWidth="1"/>
    <col min="3081" max="3328" width="9.140625" style="192"/>
    <col min="3329" max="3329" width="11.85546875" style="192" customWidth="1"/>
    <col min="3330" max="3330" width="13.85546875" style="192" customWidth="1"/>
    <col min="3331" max="3331" width="7.85546875" style="192" customWidth="1"/>
    <col min="3332" max="3332" width="7.140625" style="192" customWidth="1"/>
    <col min="3333" max="3333" width="11.5703125" style="192" customWidth="1"/>
    <col min="3334" max="3334" width="9.140625" style="192" customWidth="1"/>
    <col min="3335" max="3335" width="11.28515625" style="192" customWidth="1"/>
    <col min="3336" max="3336" width="12.7109375" style="192" customWidth="1"/>
    <col min="3337" max="3584" width="9.140625" style="192"/>
    <col min="3585" max="3585" width="11.85546875" style="192" customWidth="1"/>
    <col min="3586" max="3586" width="13.85546875" style="192" customWidth="1"/>
    <col min="3587" max="3587" width="7.85546875" style="192" customWidth="1"/>
    <col min="3588" max="3588" width="7.140625" style="192" customWidth="1"/>
    <col min="3589" max="3589" width="11.5703125" style="192" customWidth="1"/>
    <col min="3590" max="3590" width="9.140625" style="192" customWidth="1"/>
    <col min="3591" max="3591" width="11.28515625" style="192" customWidth="1"/>
    <col min="3592" max="3592" width="12.7109375" style="192" customWidth="1"/>
    <col min="3593" max="3840" width="9.140625" style="192"/>
    <col min="3841" max="3841" width="11.85546875" style="192" customWidth="1"/>
    <col min="3842" max="3842" width="13.85546875" style="192" customWidth="1"/>
    <col min="3843" max="3843" width="7.85546875" style="192" customWidth="1"/>
    <col min="3844" max="3844" width="7.140625" style="192" customWidth="1"/>
    <col min="3845" max="3845" width="11.5703125" style="192" customWidth="1"/>
    <col min="3846" max="3846" width="9.140625" style="192" customWidth="1"/>
    <col min="3847" max="3847" width="11.28515625" style="192" customWidth="1"/>
    <col min="3848" max="3848" width="12.7109375" style="192" customWidth="1"/>
    <col min="3849" max="4096" width="9.140625" style="192"/>
    <col min="4097" max="4097" width="11.85546875" style="192" customWidth="1"/>
    <col min="4098" max="4098" width="13.85546875" style="192" customWidth="1"/>
    <col min="4099" max="4099" width="7.85546875" style="192" customWidth="1"/>
    <col min="4100" max="4100" width="7.140625" style="192" customWidth="1"/>
    <col min="4101" max="4101" width="11.5703125" style="192" customWidth="1"/>
    <col min="4102" max="4102" width="9.140625" style="192" customWidth="1"/>
    <col min="4103" max="4103" width="11.28515625" style="192" customWidth="1"/>
    <col min="4104" max="4104" width="12.7109375" style="192" customWidth="1"/>
    <col min="4105" max="4352" width="9.140625" style="192"/>
    <col min="4353" max="4353" width="11.85546875" style="192" customWidth="1"/>
    <col min="4354" max="4354" width="13.85546875" style="192" customWidth="1"/>
    <col min="4355" max="4355" width="7.85546875" style="192" customWidth="1"/>
    <col min="4356" max="4356" width="7.140625" style="192" customWidth="1"/>
    <col min="4357" max="4357" width="11.5703125" style="192" customWidth="1"/>
    <col min="4358" max="4358" width="9.140625" style="192" customWidth="1"/>
    <col min="4359" max="4359" width="11.28515625" style="192" customWidth="1"/>
    <col min="4360" max="4360" width="12.7109375" style="192" customWidth="1"/>
    <col min="4361" max="4608" width="9.140625" style="192"/>
    <col min="4609" max="4609" width="11.85546875" style="192" customWidth="1"/>
    <col min="4610" max="4610" width="13.85546875" style="192" customWidth="1"/>
    <col min="4611" max="4611" width="7.85546875" style="192" customWidth="1"/>
    <col min="4612" max="4612" width="7.140625" style="192" customWidth="1"/>
    <col min="4613" max="4613" width="11.5703125" style="192" customWidth="1"/>
    <col min="4614" max="4614" width="9.140625" style="192" customWidth="1"/>
    <col min="4615" max="4615" width="11.28515625" style="192" customWidth="1"/>
    <col min="4616" max="4616" width="12.7109375" style="192" customWidth="1"/>
    <col min="4617" max="4864" width="9.140625" style="192"/>
    <col min="4865" max="4865" width="11.85546875" style="192" customWidth="1"/>
    <col min="4866" max="4866" width="13.85546875" style="192" customWidth="1"/>
    <col min="4867" max="4867" width="7.85546875" style="192" customWidth="1"/>
    <col min="4868" max="4868" width="7.140625" style="192" customWidth="1"/>
    <col min="4869" max="4869" width="11.5703125" style="192" customWidth="1"/>
    <col min="4870" max="4870" width="9.140625" style="192" customWidth="1"/>
    <col min="4871" max="4871" width="11.28515625" style="192" customWidth="1"/>
    <col min="4872" max="4872" width="12.7109375" style="192" customWidth="1"/>
    <col min="4873" max="5120" width="9.140625" style="192"/>
    <col min="5121" max="5121" width="11.85546875" style="192" customWidth="1"/>
    <col min="5122" max="5122" width="13.85546875" style="192" customWidth="1"/>
    <col min="5123" max="5123" width="7.85546875" style="192" customWidth="1"/>
    <col min="5124" max="5124" width="7.140625" style="192" customWidth="1"/>
    <col min="5125" max="5125" width="11.5703125" style="192" customWidth="1"/>
    <col min="5126" max="5126" width="9.140625" style="192" customWidth="1"/>
    <col min="5127" max="5127" width="11.28515625" style="192" customWidth="1"/>
    <col min="5128" max="5128" width="12.7109375" style="192" customWidth="1"/>
    <col min="5129" max="5376" width="9.140625" style="192"/>
    <col min="5377" max="5377" width="11.85546875" style="192" customWidth="1"/>
    <col min="5378" max="5378" width="13.85546875" style="192" customWidth="1"/>
    <col min="5379" max="5379" width="7.85546875" style="192" customWidth="1"/>
    <col min="5380" max="5380" width="7.140625" style="192" customWidth="1"/>
    <col min="5381" max="5381" width="11.5703125" style="192" customWidth="1"/>
    <col min="5382" max="5382" width="9.140625" style="192" customWidth="1"/>
    <col min="5383" max="5383" width="11.28515625" style="192" customWidth="1"/>
    <col min="5384" max="5384" width="12.7109375" style="192" customWidth="1"/>
    <col min="5385" max="5632" width="9.140625" style="192"/>
    <col min="5633" max="5633" width="11.85546875" style="192" customWidth="1"/>
    <col min="5634" max="5634" width="13.85546875" style="192" customWidth="1"/>
    <col min="5635" max="5635" width="7.85546875" style="192" customWidth="1"/>
    <col min="5636" max="5636" width="7.140625" style="192" customWidth="1"/>
    <col min="5637" max="5637" width="11.5703125" style="192" customWidth="1"/>
    <col min="5638" max="5638" width="9.140625" style="192" customWidth="1"/>
    <col min="5639" max="5639" width="11.28515625" style="192" customWidth="1"/>
    <col min="5640" max="5640" width="12.7109375" style="192" customWidth="1"/>
    <col min="5641" max="5888" width="9.140625" style="192"/>
    <col min="5889" max="5889" width="11.85546875" style="192" customWidth="1"/>
    <col min="5890" max="5890" width="13.85546875" style="192" customWidth="1"/>
    <col min="5891" max="5891" width="7.85546875" style="192" customWidth="1"/>
    <col min="5892" max="5892" width="7.140625" style="192" customWidth="1"/>
    <col min="5893" max="5893" width="11.5703125" style="192" customWidth="1"/>
    <col min="5894" max="5894" width="9.140625" style="192" customWidth="1"/>
    <col min="5895" max="5895" width="11.28515625" style="192" customWidth="1"/>
    <col min="5896" max="5896" width="12.7109375" style="192" customWidth="1"/>
    <col min="5897" max="6144" width="9.140625" style="192"/>
    <col min="6145" max="6145" width="11.85546875" style="192" customWidth="1"/>
    <col min="6146" max="6146" width="13.85546875" style="192" customWidth="1"/>
    <col min="6147" max="6147" width="7.85546875" style="192" customWidth="1"/>
    <col min="6148" max="6148" width="7.140625" style="192" customWidth="1"/>
    <col min="6149" max="6149" width="11.5703125" style="192" customWidth="1"/>
    <col min="6150" max="6150" width="9.140625" style="192" customWidth="1"/>
    <col min="6151" max="6151" width="11.28515625" style="192" customWidth="1"/>
    <col min="6152" max="6152" width="12.7109375" style="192" customWidth="1"/>
    <col min="6153" max="6400" width="9.140625" style="192"/>
    <col min="6401" max="6401" width="11.85546875" style="192" customWidth="1"/>
    <col min="6402" max="6402" width="13.85546875" style="192" customWidth="1"/>
    <col min="6403" max="6403" width="7.85546875" style="192" customWidth="1"/>
    <col min="6404" max="6404" width="7.140625" style="192" customWidth="1"/>
    <col min="6405" max="6405" width="11.5703125" style="192" customWidth="1"/>
    <col min="6406" max="6406" width="9.140625" style="192" customWidth="1"/>
    <col min="6407" max="6407" width="11.28515625" style="192" customWidth="1"/>
    <col min="6408" max="6408" width="12.7109375" style="192" customWidth="1"/>
    <col min="6409" max="6656" width="9.140625" style="192"/>
    <col min="6657" max="6657" width="11.85546875" style="192" customWidth="1"/>
    <col min="6658" max="6658" width="13.85546875" style="192" customWidth="1"/>
    <col min="6659" max="6659" width="7.85546875" style="192" customWidth="1"/>
    <col min="6660" max="6660" width="7.140625" style="192" customWidth="1"/>
    <col min="6661" max="6661" width="11.5703125" style="192" customWidth="1"/>
    <col min="6662" max="6662" width="9.140625" style="192" customWidth="1"/>
    <col min="6663" max="6663" width="11.28515625" style="192" customWidth="1"/>
    <col min="6664" max="6664" width="12.7109375" style="192" customWidth="1"/>
    <col min="6665" max="6912" width="9.140625" style="192"/>
    <col min="6913" max="6913" width="11.85546875" style="192" customWidth="1"/>
    <col min="6914" max="6914" width="13.85546875" style="192" customWidth="1"/>
    <col min="6915" max="6915" width="7.85546875" style="192" customWidth="1"/>
    <col min="6916" max="6916" width="7.140625" style="192" customWidth="1"/>
    <col min="6917" max="6917" width="11.5703125" style="192" customWidth="1"/>
    <col min="6918" max="6918" width="9.140625" style="192" customWidth="1"/>
    <col min="6919" max="6919" width="11.28515625" style="192" customWidth="1"/>
    <col min="6920" max="6920" width="12.7109375" style="192" customWidth="1"/>
    <col min="6921" max="7168" width="9.140625" style="192"/>
    <col min="7169" max="7169" width="11.85546875" style="192" customWidth="1"/>
    <col min="7170" max="7170" width="13.85546875" style="192" customWidth="1"/>
    <col min="7171" max="7171" width="7.85546875" style="192" customWidth="1"/>
    <col min="7172" max="7172" width="7.140625" style="192" customWidth="1"/>
    <col min="7173" max="7173" width="11.5703125" style="192" customWidth="1"/>
    <col min="7174" max="7174" width="9.140625" style="192" customWidth="1"/>
    <col min="7175" max="7175" width="11.28515625" style="192" customWidth="1"/>
    <col min="7176" max="7176" width="12.7109375" style="192" customWidth="1"/>
    <col min="7177" max="7424" width="9.140625" style="192"/>
    <col min="7425" max="7425" width="11.85546875" style="192" customWidth="1"/>
    <col min="7426" max="7426" width="13.85546875" style="192" customWidth="1"/>
    <col min="7427" max="7427" width="7.85546875" style="192" customWidth="1"/>
    <col min="7428" max="7428" width="7.140625" style="192" customWidth="1"/>
    <col min="7429" max="7429" width="11.5703125" style="192" customWidth="1"/>
    <col min="7430" max="7430" width="9.140625" style="192" customWidth="1"/>
    <col min="7431" max="7431" width="11.28515625" style="192" customWidth="1"/>
    <col min="7432" max="7432" width="12.7109375" style="192" customWidth="1"/>
    <col min="7433" max="7680" width="9.140625" style="192"/>
    <col min="7681" max="7681" width="11.85546875" style="192" customWidth="1"/>
    <col min="7682" max="7682" width="13.85546875" style="192" customWidth="1"/>
    <col min="7683" max="7683" width="7.85546875" style="192" customWidth="1"/>
    <col min="7684" max="7684" width="7.140625" style="192" customWidth="1"/>
    <col min="7685" max="7685" width="11.5703125" style="192" customWidth="1"/>
    <col min="7686" max="7686" width="9.140625" style="192" customWidth="1"/>
    <col min="7687" max="7687" width="11.28515625" style="192" customWidth="1"/>
    <col min="7688" max="7688" width="12.7109375" style="192" customWidth="1"/>
    <col min="7689" max="7936" width="9.140625" style="192"/>
    <col min="7937" max="7937" width="11.85546875" style="192" customWidth="1"/>
    <col min="7938" max="7938" width="13.85546875" style="192" customWidth="1"/>
    <col min="7939" max="7939" width="7.85546875" style="192" customWidth="1"/>
    <col min="7940" max="7940" width="7.140625" style="192" customWidth="1"/>
    <col min="7941" max="7941" width="11.5703125" style="192" customWidth="1"/>
    <col min="7942" max="7942" width="9.140625" style="192" customWidth="1"/>
    <col min="7943" max="7943" width="11.28515625" style="192" customWidth="1"/>
    <col min="7944" max="7944" width="12.7109375" style="192" customWidth="1"/>
    <col min="7945" max="8192" width="9.140625" style="192"/>
    <col min="8193" max="8193" width="11.85546875" style="192" customWidth="1"/>
    <col min="8194" max="8194" width="13.85546875" style="192" customWidth="1"/>
    <col min="8195" max="8195" width="7.85546875" style="192" customWidth="1"/>
    <col min="8196" max="8196" width="7.140625" style="192" customWidth="1"/>
    <col min="8197" max="8197" width="11.5703125" style="192" customWidth="1"/>
    <col min="8198" max="8198" width="9.140625" style="192" customWidth="1"/>
    <col min="8199" max="8199" width="11.28515625" style="192" customWidth="1"/>
    <col min="8200" max="8200" width="12.7109375" style="192" customWidth="1"/>
    <col min="8201" max="8448" width="9.140625" style="192"/>
    <col min="8449" max="8449" width="11.85546875" style="192" customWidth="1"/>
    <col min="8450" max="8450" width="13.85546875" style="192" customWidth="1"/>
    <col min="8451" max="8451" width="7.85546875" style="192" customWidth="1"/>
    <col min="8452" max="8452" width="7.140625" style="192" customWidth="1"/>
    <col min="8453" max="8453" width="11.5703125" style="192" customWidth="1"/>
    <col min="8454" max="8454" width="9.140625" style="192" customWidth="1"/>
    <col min="8455" max="8455" width="11.28515625" style="192" customWidth="1"/>
    <col min="8456" max="8456" width="12.7109375" style="192" customWidth="1"/>
    <col min="8457" max="8704" width="9.140625" style="192"/>
    <col min="8705" max="8705" width="11.85546875" style="192" customWidth="1"/>
    <col min="8706" max="8706" width="13.85546875" style="192" customWidth="1"/>
    <col min="8707" max="8707" width="7.85546875" style="192" customWidth="1"/>
    <col min="8708" max="8708" width="7.140625" style="192" customWidth="1"/>
    <col min="8709" max="8709" width="11.5703125" style="192" customWidth="1"/>
    <col min="8710" max="8710" width="9.140625" style="192" customWidth="1"/>
    <col min="8711" max="8711" width="11.28515625" style="192" customWidth="1"/>
    <col min="8712" max="8712" width="12.7109375" style="192" customWidth="1"/>
    <col min="8713" max="8960" width="9.140625" style="192"/>
    <col min="8961" max="8961" width="11.85546875" style="192" customWidth="1"/>
    <col min="8962" max="8962" width="13.85546875" style="192" customWidth="1"/>
    <col min="8963" max="8963" width="7.85546875" style="192" customWidth="1"/>
    <col min="8964" max="8964" width="7.140625" style="192" customWidth="1"/>
    <col min="8965" max="8965" width="11.5703125" style="192" customWidth="1"/>
    <col min="8966" max="8966" width="9.140625" style="192" customWidth="1"/>
    <col min="8967" max="8967" width="11.28515625" style="192" customWidth="1"/>
    <col min="8968" max="8968" width="12.7109375" style="192" customWidth="1"/>
    <col min="8969" max="9216" width="9.140625" style="192"/>
    <col min="9217" max="9217" width="11.85546875" style="192" customWidth="1"/>
    <col min="9218" max="9218" width="13.85546875" style="192" customWidth="1"/>
    <col min="9219" max="9219" width="7.85546875" style="192" customWidth="1"/>
    <col min="9220" max="9220" width="7.140625" style="192" customWidth="1"/>
    <col min="9221" max="9221" width="11.5703125" style="192" customWidth="1"/>
    <col min="9222" max="9222" width="9.140625" style="192" customWidth="1"/>
    <col min="9223" max="9223" width="11.28515625" style="192" customWidth="1"/>
    <col min="9224" max="9224" width="12.7109375" style="192" customWidth="1"/>
    <col min="9225" max="9472" width="9.140625" style="192"/>
    <col min="9473" max="9473" width="11.85546875" style="192" customWidth="1"/>
    <col min="9474" max="9474" width="13.85546875" style="192" customWidth="1"/>
    <col min="9475" max="9475" width="7.85546875" style="192" customWidth="1"/>
    <col min="9476" max="9476" width="7.140625" style="192" customWidth="1"/>
    <col min="9477" max="9477" width="11.5703125" style="192" customWidth="1"/>
    <col min="9478" max="9478" width="9.140625" style="192" customWidth="1"/>
    <col min="9479" max="9479" width="11.28515625" style="192" customWidth="1"/>
    <col min="9480" max="9480" width="12.7109375" style="192" customWidth="1"/>
    <col min="9481" max="9728" width="9.140625" style="192"/>
    <col min="9729" max="9729" width="11.85546875" style="192" customWidth="1"/>
    <col min="9730" max="9730" width="13.85546875" style="192" customWidth="1"/>
    <col min="9731" max="9731" width="7.85546875" style="192" customWidth="1"/>
    <col min="9732" max="9732" width="7.140625" style="192" customWidth="1"/>
    <col min="9733" max="9733" width="11.5703125" style="192" customWidth="1"/>
    <col min="9734" max="9734" width="9.140625" style="192" customWidth="1"/>
    <col min="9735" max="9735" width="11.28515625" style="192" customWidth="1"/>
    <col min="9736" max="9736" width="12.7109375" style="192" customWidth="1"/>
    <col min="9737" max="9984" width="9.140625" style="192"/>
    <col min="9985" max="9985" width="11.85546875" style="192" customWidth="1"/>
    <col min="9986" max="9986" width="13.85546875" style="192" customWidth="1"/>
    <col min="9987" max="9987" width="7.85546875" style="192" customWidth="1"/>
    <col min="9988" max="9988" width="7.140625" style="192" customWidth="1"/>
    <col min="9989" max="9989" width="11.5703125" style="192" customWidth="1"/>
    <col min="9990" max="9990" width="9.140625" style="192" customWidth="1"/>
    <col min="9991" max="9991" width="11.28515625" style="192" customWidth="1"/>
    <col min="9992" max="9992" width="12.7109375" style="192" customWidth="1"/>
    <col min="9993" max="10240" width="9.140625" style="192"/>
    <col min="10241" max="10241" width="11.85546875" style="192" customWidth="1"/>
    <col min="10242" max="10242" width="13.85546875" style="192" customWidth="1"/>
    <col min="10243" max="10243" width="7.85546875" style="192" customWidth="1"/>
    <col min="10244" max="10244" width="7.140625" style="192" customWidth="1"/>
    <col min="10245" max="10245" width="11.5703125" style="192" customWidth="1"/>
    <col min="10246" max="10246" width="9.140625" style="192" customWidth="1"/>
    <col min="10247" max="10247" width="11.28515625" style="192" customWidth="1"/>
    <col min="10248" max="10248" width="12.7109375" style="192" customWidth="1"/>
    <col min="10249" max="10496" width="9.140625" style="192"/>
    <col min="10497" max="10497" width="11.85546875" style="192" customWidth="1"/>
    <col min="10498" max="10498" width="13.85546875" style="192" customWidth="1"/>
    <col min="10499" max="10499" width="7.85546875" style="192" customWidth="1"/>
    <col min="10500" max="10500" width="7.140625" style="192" customWidth="1"/>
    <col min="10501" max="10501" width="11.5703125" style="192" customWidth="1"/>
    <col min="10502" max="10502" width="9.140625" style="192" customWidth="1"/>
    <col min="10503" max="10503" width="11.28515625" style="192" customWidth="1"/>
    <col min="10504" max="10504" width="12.7109375" style="192" customWidth="1"/>
    <col min="10505" max="10752" width="9.140625" style="192"/>
    <col min="10753" max="10753" width="11.85546875" style="192" customWidth="1"/>
    <col min="10754" max="10754" width="13.85546875" style="192" customWidth="1"/>
    <col min="10755" max="10755" width="7.85546875" style="192" customWidth="1"/>
    <col min="10756" max="10756" width="7.140625" style="192" customWidth="1"/>
    <col min="10757" max="10757" width="11.5703125" style="192" customWidth="1"/>
    <col min="10758" max="10758" width="9.140625" style="192" customWidth="1"/>
    <col min="10759" max="10759" width="11.28515625" style="192" customWidth="1"/>
    <col min="10760" max="10760" width="12.7109375" style="192" customWidth="1"/>
    <col min="10761" max="11008" width="9.140625" style="192"/>
    <col min="11009" max="11009" width="11.85546875" style="192" customWidth="1"/>
    <col min="11010" max="11010" width="13.85546875" style="192" customWidth="1"/>
    <col min="11011" max="11011" width="7.85546875" style="192" customWidth="1"/>
    <col min="11012" max="11012" width="7.140625" style="192" customWidth="1"/>
    <col min="11013" max="11013" width="11.5703125" style="192" customWidth="1"/>
    <col min="11014" max="11014" width="9.140625" style="192" customWidth="1"/>
    <col min="11015" max="11015" width="11.28515625" style="192" customWidth="1"/>
    <col min="11016" max="11016" width="12.7109375" style="192" customWidth="1"/>
    <col min="11017" max="11264" width="9.140625" style="192"/>
    <col min="11265" max="11265" width="11.85546875" style="192" customWidth="1"/>
    <col min="11266" max="11266" width="13.85546875" style="192" customWidth="1"/>
    <col min="11267" max="11267" width="7.85546875" style="192" customWidth="1"/>
    <col min="11268" max="11268" width="7.140625" style="192" customWidth="1"/>
    <col min="11269" max="11269" width="11.5703125" style="192" customWidth="1"/>
    <col min="11270" max="11270" width="9.140625" style="192" customWidth="1"/>
    <col min="11271" max="11271" width="11.28515625" style="192" customWidth="1"/>
    <col min="11272" max="11272" width="12.7109375" style="192" customWidth="1"/>
    <col min="11273" max="11520" width="9.140625" style="192"/>
    <col min="11521" max="11521" width="11.85546875" style="192" customWidth="1"/>
    <col min="11522" max="11522" width="13.85546875" style="192" customWidth="1"/>
    <col min="11523" max="11523" width="7.85546875" style="192" customWidth="1"/>
    <col min="11524" max="11524" width="7.140625" style="192" customWidth="1"/>
    <col min="11525" max="11525" width="11.5703125" style="192" customWidth="1"/>
    <col min="11526" max="11526" width="9.140625" style="192" customWidth="1"/>
    <col min="11527" max="11527" width="11.28515625" style="192" customWidth="1"/>
    <col min="11528" max="11528" width="12.7109375" style="192" customWidth="1"/>
    <col min="11529" max="11776" width="9.140625" style="192"/>
    <col min="11777" max="11777" width="11.85546875" style="192" customWidth="1"/>
    <col min="11778" max="11778" width="13.85546875" style="192" customWidth="1"/>
    <col min="11779" max="11779" width="7.85546875" style="192" customWidth="1"/>
    <col min="11780" max="11780" width="7.140625" style="192" customWidth="1"/>
    <col min="11781" max="11781" width="11.5703125" style="192" customWidth="1"/>
    <col min="11782" max="11782" width="9.140625" style="192" customWidth="1"/>
    <col min="11783" max="11783" width="11.28515625" style="192" customWidth="1"/>
    <col min="11784" max="11784" width="12.7109375" style="192" customWidth="1"/>
    <col min="11785" max="12032" width="9.140625" style="192"/>
    <col min="12033" max="12033" width="11.85546875" style="192" customWidth="1"/>
    <col min="12034" max="12034" width="13.85546875" style="192" customWidth="1"/>
    <col min="12035" max="12035" width="7.85546875" style="192" customWidth="1"/>
    <col min="12036" max="12036" width="7.140625" style="192" customWidth="1"/>
    <col min="12037" max="12037" width="11.5703125" style="192" customWidth="1"/>
    <col min="12038" max="12038" width="9.140625" style="192" customWidth="1"/>
    <col min="12039" max="12039" width="11.28515625" style="192" customWidth="1"/>
    <col min="12040" max="12040" width="12.7109375" style="192" customWidth="1"/>
    <col min="12041" max="12288" width="9.140625" style="192"/>
    <col min="12289" max="12289" width="11.85546875" style="192" customWidth="1"/>
    <col min="12290" max="12290" width="13.85546875" style="192" customWidth="1"/>
    <col min="12291" max="12291" width="7.85546875" style="192" customWidth="1"/>
    <col min="12292" max="12292" width="7.140625" style="192" customWidth="1"/>
    <col min="12293" max="12293" width="11.5703125" style="192" customWidth="1"/>
    <col min="12294" max="12294" width="9.140625" style="192" customWidth="1"/>
    <col min="12295" max="12295" width="11.28515625" style="192" customWidth="1"/>
    <col min="12296" max="12296" width="12.7109375" style="192" customWidth="1"/>
    <col min="12297" max="12544" width="9.140625" style="192"/>
    <col min="12545" max="12545" width="11.85546875" style="192" customWidth="1"/>
    <col min="12546" max="12546" width="13.85546875" style="192" customWidth="1"/>
    <col min="12547" max="12547" width="7.85546875" style="192" customWidth="1"/>
    <col min="12548" max="12548" width="7.140625" style="192" customWidth="1"/>
    <col min="12549" max="12549" width="11.5703125" style="192" customWidth="1"/>
    <col min="12550" max="12550" width="9.140625" style="192" customWidth="1"/>
    <col min="12551" max="12551" width="11.28515625" style="192" customWidth="1"/>
    <col min="12552" max="12552" width="12.7109375" style="192" customWidth="1"/>
    <col min="12553" max="12800" width="9.140625" style="192"/>
    <col min="12801" max="12801" width="11.85546875" style="192" customWidth="1"/>
    <col min="12802" max="12802" width="13.85546875" style="192" customWidth="1"/>
    <col min="12803" max="12803" width="7.85546875" style="192" customWidth="1"/>
    <col min="12804" max="12804" width="7.140625" style="192" customWidth="1"/>
    <col min="12805" max="12805" width="11.5703125" style="192" customWidth="1"/>
    <col min="12806" max="12806" width="9.140625" style="192" customWidth="1"/>
    <col min="12807" max="12807" width="11.28515625" style="192" customWidth="1"/>
    <col min="12808" max="12808" width="12.7109375" style="192" customWidth="1"/>
    <col min="12809" max="13056" width="9.140625" style="192"/>
    <col min="13057" max="13057" width="11.85546875" style="192" customWidth="1"/>
    <col min="13058" max="13058" width="13.85546875" style="192" customWidth="1"/>
    <col min="13059" max="13059" width="7.85546875" style="192" customWidth="1"/>
    <col min="13060" max="13060" width="7.140625" style="192" customWidth="1"/>
    <col min="13061" max="13061" width="11.5703125" style="192" customWidth="1"/>
    <col min="13062" max="13062" width="9.140625" style="192" customWidth="1"/>
    <col min="13063" max="13063" width="11.28515625" style="192" customWidth="1"/>
    <col min="13064" max="13064" width="12.7109375" style="192" customWidth="1"/>
    <col min="13065" max="13312" width="9.140625" style="192"/>
    <col min="13313" max="13313" width="11.85546875" style="192" customWidth="1"/>
    <col min="13314" max="13314" width="13.85546875" style="192" customWidth="1"/>
    <col min="13315" max="13315" width="7.85546875" style="192" customWidth="1"/>
    <col min="13316" max="13316" width="7.140625" style="192" customWidth="1"/>
    <col min="13317" max="13317" width="11.5703125" style="192" customWidth="1"/>
    <col min="13318" max="13318" width="9.140625" style="192" customWidth="1"/>
    <col min="13319" max="13319" width="11.28515625" style="192" customWidth="1"/>
    <col min="13320" max="13320" width="12.7109375" style="192" customWidth="1"/>
    <col min="13321" max="13568" width="9.140625" style="192"/>
    <col min="13569" max="13569" width="11.85546875" style="192" customWidth="1"/>
    <col min="13570" max="13570" width="13.85546875" style="192" customWidth="1"/>
    <col min="13571" max="13571" width="7.85546875" style="192" customWidth="1"/>
    <col min="13572" max="13572" width="7.140625" style="192" customWidth="1"/>
    <col min="13573" max="13573" width="11.5703125" style="192" customWidth="1"/>
    <col min="13574" max="13574" width="9.140625" style="192" customWidth="1"/>
    <col min="13575" max="13575" width="11.28515625" style="192" customWidth="1"/>
    <col min="13576" max="13576" width="12.7109375" style="192" customWidth="1"/>
    <col min="13577" max="13824" width="9.140625" style="192"/>
    <col min="13825" max="13825" width="11.85546875" style="192" customWidth="1"/>
    <col min="13826" max="13826" width="13.85546875" style="192" customWidth="1"/>
    <col min="13827" max="13827" width="7.85546875" style="192" customWidth="1"/>
    <col min="13828" max="13828" width="7.140625" style="192" customWidth="1"/>
    <col min="13829" max="13829" width="11.5703125" style="192" customWidth="1"/>
    <col min="13830" max="13830" width="9.140625" style="192" customWidth="1"/>
    <col min="13831" max="13831" width="11.28515625" style="192" customWidth="1"/>
    <col min="13832" max="13832" width="12.7109375" style="192" customWidth="1"/>
    <col min="13833" max="14080" width="9.140625" style="192"/>
    <col min="14081" max="14081" width="11.85546875" style="192" customWidth="1"/>
    <col min="14082" max="14082" width="13.85546875" style="192" customWidth="1"/>
    <col min="14083" max="14083" width="7.85546875" style="192" customWidth="1"/>
    <col min="14084" max="14084" width="7.140625" style="192" customWidth="1"/>
    <col min="14085" max="14085" width="11.5703125" style="192" customWidth="1"/>
    <col min="14086" max="14086" width="9.140625" style="192" customWidth="1"/>
    <col min="14087" max="14087" width="11.28515625" style="192" customWidth="1"/>
    <col min="14088" max="14088" width="12.7109375" style="192" customWidth="1"/>
    <col min="14089" max="14336" width="9.140625" style="192"/>
    <col min="14337" max="14337" width="11.85546875" style="192" customWidth="1"/>
    <col min="14338" max="14338" width="13.85546875" style="192" customWidth="1"/>
    <col min="14339" max="14339" width="7.85546875" style="192" customWidth="1"/>
    <col min="14340" max="14340" width="7.140625" style="192" customWidth="1"/>
    <col min="14341" max="14341" width="11.5703125" style="192" customWidth="1"/>
    <col min="14342" max="14342" width="9.140625" style="192" customWidth="1"/>
    <col min="14343" max="14343" width="11.28515625" style="192" customWidth="1"/>
    <col min="14344" max="14344" width="12.7109375" style="192" customWidth="1"/>
    <col min="14345" max="14592" width="9.140625" style="192"/>
    <col min="14593" max="14593" width="11.85546875" style="192" customWidth="1"/>
    <col min="14594" max="14594" width="13.85546875" style="192" customWidth="1"/>
    <col min="14595" max="14595" width="7.85546875" style="192" customWidth="1"/>
    <col min="14596" max="14596" width="7.140625" style="192" customWidth="1"/>
    <col min="14597" max="14597" width="11.5703125" style="192" customWidth="1"/>
    <col min="14598" max="14598" width="9.140625" style="192" customWidth="1"/>
    <col min="14599" max="14599" width="11.28515625" style="192" customWidth="1"/>
    <col min="14600" max="14600" width="12.7109375" style="192" customWidth="1"/>
    <col min="14601" max="14848" width="9.140625" style="192"/>
    <col min="14849" max="14849" width="11.85546875" style="192" customWidth="1"/>
    <col min="14850" max="14850" width="13.85546875" style="192" customWidth="1"/>
    <col min="14851" max="14851" width="7.85546875" style="192" customWidth="1"/>
    <col min="14852" max="14852" width="7.140625" style="192" customWidth="1"/>
    <col min="14853" max="14853" width="11.5703125" style="192" customWidth="1"/>
    <col min="14854" max="14854" width="9.140625" style="192" customWidth="1"/>
    <col min="14855" max="14855" width="11.28515625" style="192" customWidth="1"/>
    <col min="14856" max="14856" width="12.7109375" style="192" customWidth="1"/>
    <col min="14857" max="15104" width="9.140625" style="192"/>
    <col min="15105" max="15105" width="11.85546875" style="192" customWidth="1"/>
    <col min="15106" max="15106" width="13.85546875" style="192" customWidth="1"/>
    <col min="15107" max="15107" width="7.85546875" style="192" customWidth="1"/>
    <col min="15108" max="15108" width="7.140625" style="192" customWidth="1"/>
    <col min="15109" max="15109" width="11.5703125" style="192" customWidth="1"/>
    <col min="15110" max="15110" width="9.140625" style="192" customWidth="1"/>
    <col min="15111" max="15111" width="11.28515625" style="192" customWidth="1"/>
    <col min="15112" max="15112" width="12.7109375" style="192" customWidth="1"/>
    <col min="15113" max="15360" width="9.140625" style="192"/>
    <col min="15361" max="15361" width="11.85546875" style="192" customWidth="1"/>
    <col min="15362" max="15362" width="13.85546875" style="192" customWidth="1"/>
    <col min="15363" max="15363" width="7.85546875" style="192" customWidth="1"/>
    <col min="15364" max="15364" width="7.140625" style="192" customWidth="1"/>
    <col min="15365" max="15365" width="11.5703125" style="192" customWidth="1"/>
    <col min="15366" max="15366" width="9.140625" style="192" customWidth="1"/>
    <col min="15367" max="15367" width="11.28515625" style="192" customWidth="1"/>
    <col min="15368" max="15368" width="12.7109375" style="192" customWidth="1"/>
    <col min="15369" max="15616" width="9.140625" style="192"/>
    <col min="15617" max="15617" width="11.85546875" style="192" customWidth="1"/>
    <col min="15618" max="15618" width="13.85546875" style="192" customWidth="1"/>
    <col min="15619" max="15619" width="7.85546875" style="192" customWidth="1"/>
    <col min="15620" max="15620" width="7.140625" style="192" customWidth="1"/>
    <col min="15621" max="15621" width="11.5703125" style="192" customWidth="1"/>
    <col min="15622" max="15622" width="9.140625" style="192" customWidth="1"/>
    <col min="15623" max="15623" width="11.28515625" style="192" customWidth="1"/>
    <col min="15624" max="15624" width="12.7109375" style="192" customWidth="1"/>
    <col min="15625" max="15872" width="9.140625" style="192"/>
    <col min="15873" max="15873" width="11.85546875" style="192" customWidth="1"/>
    <col min="15874" max="15874" width="13.85546875" style="192" customWidth="1"/>
    <col min="15875" max="15875" width="7.85546875" style="192" customWidth="1"/>
    <col min="15876" max="15876" width="7.140625" style="192" customWidth="1"/>
    <col min="15877" max="15877" width="11.5703125" style="192" customWidth="1"/>
    <col min="15878" max="15878" width="9.140625" style="192" customWidth="1"/>
    <col min="15879" max="15879" width="11.28515625" style="192" customWidth="1"/>
    <col min="15880" max="15880" width="12.7109375" style="192" customWidth="1"/>
    <col min="15881" max="16128" width="9.140625" style="192"/>
    <col min="16129" max="16129" width="11.85546875" style="192" customWidth="1"/>
    <col min="16130" max="16130" width="13.85546875" style="192" customWidth="1"/>
    <col min="16131" max="16131" width="7.85546875" style="192" customWidth="1"/>
    <col min="16132" max="16132" width="7.140625" style="192" customWidth="1"/>
    <col min="16133" max="16133" width="11.5703125" style="192" customWidth="1"/>
    <col min="16134" max="16134" width="9.140625" style="192" customWidth="1"/>
    <col min="16135" max="16135" width="11.28515625" style="192" customWidth="1"/>
    <col min="16136" max="16136" width="12.7109375" style="192" customWidth="1"/>
    <col min="16137" max="16384" width="9.140625" style="192"/>
  </cols>
  <sheetData>
    <row r="1" spans="1:8" x14ac:dyDescent="0.25">
      <c r="A1" s="296" t="s">
        <v>62</v>
      </c>
      <c r="B1" s="296"/>
      <c r="C1" s="296"/>
      <c r="D1" s="296"/>
      <c r="E1" s="296"/>
      <c r="F1" s="296"/>
      <c r="G1" s="296"/>
      <c r="H1" s="296"/>
    </row>
    <row r="2" spans="1:8" x14ac:dyDescent="0.25">
      <c r="A2" s="74"/>
      <c r="B2" s="74"/>
      <c r="C2" s="296" t="s">
        <v>63</v>
      </c>
      <c r="D2" s="296"/>
      <c r="E2" s="296"/>
      <c r="F2" s="296"/>
    </row>
    <row r="3" spans="1:8" x14ac:dyDescent="0.25">
      <c r="A3" s="291"/>
      <c r="B3" s="291"/>
      <c r="C3" s="276" t="s">
        <v>64</v>
      </c>
      <c r="D3" s="276"/>
      <c r="E3" s="276"/>
      <c r="F3" s="276"/>
      <c r="G3" s="291"/>
      <c r="H3" s="291"/>
    </row>
    <row r="4" spans="1:8" x14ac:dyDescent="0.25">
      <c r="A4" s="276" t="s">
        <v>66</v>
      </c>
      <c r="B4" s="293"/>
      <c r="C4" s="305" t="str">
        <f>IF(ISBLANK($A$7),"",VLOOKUP($A$7, ITEMS!$A$1:$C$994,3,FALSE))</f>
        <v>ASHPALT CEMENT COST ADUSTMENT (MONTH )</v>
      </c>
      <c r="D4" s="306"/>
      <c r="E4" s="306"/>
      <c r="F4" s="307"/>
      <c r="G4" s="308" t="s">
        <v>67</v>
      </c>
      <c r="H4" s="298"/>
    </row>
    <row r="5" spans="1:8" x14ac:dyDescent="0.25">
      <c r="A5" s="309">
        <f>'Contract Information'!B2</f>
        <v>0</v>
      </c>
      <c r="B5" s="292"/>
      <c r="C5" s="300"/>
      <c r="D5" s="301"/>
      <c r="E5" s="301"/>
      <c r="F5" s="302"/>
      <c r="G5" s="91"/>
      <c r="H5" s="92" t="str">
        <f>A7</f>
        <v>401502-02</v>
      </c>
    </row>
    <row r="6" spans="1:8" x14ac:dyDescent="0.25">
      <c r="A6" s="276" t="s">
        <v>68</v>
      </c>
      <c r="B6" s="293"/>
      <c r="C6" s="276" t="s">
        <v>95</v>
      </c>
      <c r="D6" s="276"/>
      <c r="E6" s="276"/>
      <c r="F6" s="293"/>
      <c r="G6" s="303"/>
      <c r="H6" s="304"/>
    </row>
    <row r="7" spans="1:8" x14ac:dyDescent="0.25">
      <c r="A7" s="329" t="s">
        <v>14</v>
      </c>
      <c r="B7" s="330"/>
      <c r="C7" s="75"/>
      <c r="D7" s="75"/>
      <c r="E7" s="75"/>
      <c r="F7" s="76"/>
      <c r="G7" s="77"/>
      <c r="H7" s="93"/>
    </row>
    <row r="8" spans="1:8" ht="15.75" thickBot="1" x14ac:dyDescent="0.3">
      <c r="A8" s="61"/>
      <c r="B8" s="62"/>
      <c r="C8" s="79"/>
      <c r="D8" s="79" t="s">
        <v>125</v>
      </c>
      <c r="E8" s="79"/>
      <c r="F8" s="80">
        <f>B46</f>
        <v>0</v>
      </c>
      <c r="G8" s="94" t="s">
        <v>71</v>
      </c>
      <c r="H8" s="62" t="s">
        <v>55</v>
      </c>
    </row>
    <row r="9" spans="1:8" ht="15.75" thickTop="1" x14ac:dyDescent="0.25">
      <c r="A9" s="195"/>
      <c r="B9" s="195"/>
      <c r="C9" s="75"/>
      <c r="D9" s="75"/>
      <c r="E9" s="75"/>
      <c r="F9" s="75"/>
      <c r="G9" s="200"/>
      <c r="H9" s="200"/>
    </row>
    <row r="10" spans="1:8" x14ac:dyDescent="0.25">
      <c r="B10" s="51"/>
      <c r="H10" s="204" t="s">
        <v>75</v>
      </c>
    </row>
    <row r="11" spans="1:8" ht="14.25" customHeight="1" x14ac:dyDescent="0.25">
      <c r="A11" s="194" t="s">
        <v>55</v>
      </c>
      <c r="B11" s="196" t="s">
        <v>96</v>
      </c>
      <c r="C11" s="261" t="s">
        <v>56</v>
      </c>
      <c r="D11" s="253"/>
      <c r="E11" s="194" t="s">
        <v>81</v>
      </c>
      <c r="F11" s="194" t="s">
        <v>97</v>
      </c>
      <c r="G11" s="193" t="s">
        <v>98</v>
      </c>
      <c r="H11" s="205" t="s">
        <v>98</v>
      </c>
    </row>
    <row r="12" spans="1:8" x14ac:dyDescent="0.25">
      <c r="A12" s="71"/>
      <c r="B12" s="194"/>
      <c r="C12" s="303"/>
      <c r="D12" s="304"/>
      <c r="E12" s="82"/>
      <c r="F12" s="82"/>
      <c r="G12" s="82" t="str">
        <f t="shared" ref="G12:G45" si="0">IF(ISBLANK($E12),"",$E12*$F12/100)</f>
        <v/>
      </c>
      <c r="H12" s="82" t="str">
        <f>IF(ISBLANK($E12),"",SUM($G$12:$G12))</f>
        <v/>
      </c>
    </row>
    <row r="13" spans="1:8" x14ac:dyDescent="0.25">
      <c r="A13" s="71"/>
      <c r="B13" s="194"/>
      <c r="C13" s="303"/>
      <c r="D13" s="304"/>
      <c r="E13" s="82"/>
      <c r="F13" s="82"/>
      <c r="G13" s="82" t="str">
        <f t="shared" si="0"/>
        <v/>
      </c>
      <c r="H13" s="82" t="str">
        <f>IF(ISBLANK($E13),"",SUM($G$12:$G13))</f>
        <v/>
      </c>
    </row>
    <row r="14" spans="1:8" x14ac:dyDescent="0.25">
      <c r="A14" s="71"/>
      <c r="B14" s="194"/>
      <c r="C14" s="303"/>
      <c r="D14" s="304"/>
      <c r="E14" s="82"/>
      <c r="F14" s="82"/>
      <c r="G14" s="82" t="str">
        <f t="shared" si="0"/>
        <v/>
      </c>
      <c r="H14" s="82" t="str">
        <f>IF(ISBLANK($E14),"",SUM($G$12:$G14))</f>
        <v/>
      </c>
    </row>
    <row r="15" spans="1:8" ht="12.75" customHeight="1" x14ac:dyDescent="0.25">
      <c r="A15" s="71"/>
      <c r="B15" s="194"/>
      <c r="C15" s="303"/>
      <c r="D15" s="304"/>
      <c r="E15" s="82"/>
      <c r="F15" s="82"/>
      <c r="G15" s="82" t="str">
        <f t="shared" si="0"/>
        <v/>
      </c>
      <c r="H15" s="82" t="str">
        <f>IF(ISBLANK($E15),"",SUM($G$12:$G15))</f>
        <v/>
      </c>
    </row>
    <row r="16" spans="1:8" x14ac:dyDescent="0.25">
      <c r="A16" s="71"/>
      <c r="B16" s="194"/>
      <c r="C16" s="303"/>
      <c r="D16" s="304"/>
      <c r="E16" s="82"/>
      <c r="F16" s="82"/>
      <c r="G16" s="82" t="str">
        <f t="shared" si="0"/>
        <v/>
      </c>
      <c r="H16" s="82" t="str">
        <f>IF(ISBLANK($E16),"",SUM($G$12:$G16))</f>
        <v/>
      </c>
    </row>
    <row r="17" spans="1:8" x14ac:dyDescent="0.25">
      <c r="A17" s="71"/>
      <c r="B17" s="194"/>
      <c r="C17" s="303"/>
      <c r="D17" s="304"/>
      <c r="E17" s="82"/>
      <c r="F17" s="82"/>
      <c r="G17" s="82" t="str">
        <f t="shared" si="0"/>
        <v/>
      </c>
      <c r="H17" s="82" t="str">
        <f>IF(ISBLANK($E17),"",SUM($G$12:$G17))</f>
        <v/>
      </c>
    </row>
    <row r="18" spans="1:8" x14ac:dyDescent="0.25">
      <c r="A18" s="71"/>
      <c r="B18" s="194"/>
      <c r="C18" s="303"/>
      <c r="D18" s="304"/>
      <c r="E18" s="82"/>
      <c r="F18" s="82"/>
      <c r="G18" s="82" t="str">
        <f t="shared" si="0"/>
        <v/>
      </c>
      <c r="H18" s="82" t="str">
        <f>IF(ISBLANK($E18),"",SUM($G$12:$G18))</f>
        <v/>
      </c>
    </row>
    <row r="19" spans="1:8" x14ac:dyDescent="0.25">
      <c r="A19" s="71"/>
      <c r="B19" s="194"/>
      <c r="C19" s="303"/>
      <c r="D19" s="304"/>
      <c r="E19" s="82"/>
      <c r="F19" s="82"/>
      <c r="G19" s="82" t="str">
        <f t="shared" si="0"/>
        <v/>
      </c>
      <c r="H19" s="82" t="str">
        <f>IF(ISBLANK($E19),"",SUM($G$12:$G19))</f>
        <v/>
      </c>
    </row>
    <row r="20" spans="1:8" x14ac:dyDescent="0.25">
      <c r="A20" s="71"/>
      <c r="B20" s="194"/>
      <c r="C20" s="303"/>
      <c r="D20" s="304"/>
      <c r="E20" s="82"/>
      <c r="F20" s="82"/>
      <c r="G20" s="82" t="str">
        <f t="shared" si="0"/>
        <v/>
      </c>
      <c r="H20" s="82" t="str">
        <f>IF(ISBLANK($E20),"",SUM($G$12:$G20))</f>
        <v/>
      </c>
    </row>
    <row r="21" spans="1:8" x14ac:dyDescent="0.25">
      <c r="A21" s="71"/>
      <c r="B21" s="194"/>
      <c r="C21" s="303"/>
      <c r="D21" s="304"/>
      <c r="E21" s="82"/>
      <c r="F21" s="82"/>
      <c r="G21" s="82" t="str">
        <f t="shared" si="0"/>
        <v/>
      </c>
      <c r="H21" s="82" t="str">
        <f>IF(ISBLANK($E21),"",SUM($G$12:$G21))</f>
        <v/>
      </c>
    </row>
    <row r="22" spans="1:8" x14ac:dyDescent="0.25">
      <c r="A22" s="71"/>
      <c r="B22" s="194"/>
      <c r="C22" s="303"/>
      <c r="D22" s="304"/>
      <c r="E22" s="82"/>
      <c r="F22" s="82"/>
      <c r="G22" s="82" t="str">
        <f t="shared" si="0"/>
        <v/>
      </c>
      <c r="H22" s="82" t="str">
        <f>IF(ISBLANK($E22),"",SUM($G$12:$G22))</f>
        <v/>
      </c>
    </row>
    <row r="23" spans="1:8" x14ac:dyDescent="0.25">
      <c r="A23" s="71"/>
      <c r="B23" s="194"/>
      <c r="C23" s="303"/>
      <c r="D23" s="304"/>
      <c r="E23" s="82"/>
      <c r="F23" s="82"/>
      <c r="G23" s="82" t="str">
        <f t="shared" si="0"/>
        <v/>
      </c>
      <c r="H23" s="82" t="str">
        <f>IF(ISBLANK($E23),"",SUM($G$12:$G23))</f>
        <v/>
      </c>
    </row>
    <row r="24" spans="1:8" x14ac:dyDescent="0.25">
      <c r="A24" s="71"/>
      <c r="B24" s="194"/>
      <c r="C24" s="303"/>
      <c r="D24" s="304"/>
      <c r="E24" s="82"/>
      <c r="F24" s="82"/>
      <c r="G24" s="82" t="str">
        <f t="shared" si="0"/>
        <v/>
      </c>
      <c r="H24" s="82" t="str">
        <f>IF(ISBLANK($E24),"",SUM($G$12:$G24))</f>
        <v/>
      </c>
    </row>
    <row r="25" spans="1:8" x14ac:dyDescent="0.25">
      <c r="A25" s="71"/>
      <c r="B25" s="194"/>
      <c r="C25" s="303"/>
      <c r="D25" s="304"/>
      <c r="E25" s="82"/>
      <c r="F25" s="82"/>
      <c r="G25" s="82" t="str">
        <f t="shared" si="0"/>
        <v/>
      </c>
      <c r="H25" s="82" t="str">
        <f>IF(ISBLANK($E25),"",SUM($G$12:$G25))</f>
        <v/>
      </c>
    </row>
    <row r="26" spans="1:8" x14ac:dyDescent="0.25">
      <c r="A26" s="71"/>
      <c r="B26" s="194"/>
      <c r="C26" s="303"/>
      <c r="D26" s="304"/>
      <c r="E26" s="82"/>
      <c r="F26" s="82"/>
      <c r="G26" s="82" t="str">
        <f t="shared" si="0"/>
        <v/>
      </c>
      <c r="H26" s="82" t="str">
        <f>IF(ISBLANK($E26),"",SUM($G$12:$G26))</f>
        <v/>
      </c>
    </row>
    <row r="27" spans="1:8" x14ac:dyDescent="0.25">
      <c r="A27" s="71"/>
      <c r="B27" s="194"/>
      <c r="C27" s="303"/>
      <c r="D27" s="304"/>
      <c r="E27" s="82"/>
      <c r="F27" s="82"/>
      <c r="G27" s="82" t="str">
        <f t="shared" si="0"/>
        <v/>
      </c>
      <c r="H27" s="82" t="str">
        <f>IF(ISBLANK($E27),"",SUM($G$12:$G27))</f>
        <v/>
      </c>
    </row>
    <row r="28" spans="1:8" x14ac:dyDescent="0.25">
      <c r="A28" s="71"/>
      <c r="B28" s="194"/>
      <c r="C28" s="303"/>
      <c r="D28" s="304"/>
      <c r="E28" s="82"/>
      <c r="F28" s="82"/>
      <c r="G28" s="82" t="str">
        <f t="shared" si="0"/>
        <v/>
      </c>
      <c r="H28" s="82" t="str">
        <f>IF(ISBLANK($E28),"",SUM($G$12:$G28))</f>
        <v/>
      </c>
    </row>
    <row r="29" spans="1:8" x14ac:dyDescent="0.25">
      <c r="A29" s="71"/>
      <c r="B29" s="194"/>
      <c r="C29" s="303"/>
      <c r="D29" s="304"/>
      <c r="E29" s="82"/>
      <c r="F29" s="82"/>
      <c r="G29" s="82" t="str">
        <f t="shared" si="0"/>
        <v/>
      </c>
      <c r="H29" s="82" t="str">
        <f>IF(ISBLANK($E29),"",SUM($G$12:$G29))</f>
        <v/>
      </c>
    </row>
    <row r="30" spans="1:8" x14ac:dyDescent="0.25">
      <c r="A30" s="71"/>
      <c r="B30" s="194"/>
      <c r="C30" s="303"/>
      <c r="D30" s="304"/>
      <c r="E30" s="82"/>
      <c r="F30" s="82"/>
      <c r="G30" s="82" t="str">
        <f t="shared" si="0"/>
        <v/>
      </c>
      <c r="H30" s="82" t="str">
        <f>IF(ISBLANK($E30),"",SUM($G$12:$G30))</f>
        <v/>
      </c>
    </row>
    <row r="31" spans="1:8" x14ac:dyDescent="0.25">
      <c r="A31" s="71"/>
      <c r="B31" s="194"/>
      <c r="C31" s="303"/>
      <c r="D31" s="304"/>
      <c r="E31" s="82"/>
      <c r="F31" s="82"/>
      <c r="G31" s="82" t="str">
        <f t="shared" si="0"/>
        <v/>
      </c>
      <c r="H31" s="82" t="str">
        <f>IF(ISBLANK($E31),"",SUM($G$12:$G31))</f>
        <v/>
      </c>
    </row>
    <row r="32" spans="1:8" x14ac:dyDescent="0.25">
      <c r="A32" s="71"/>
      <c r="B32" s="194"/>
      <c r="C32" s="303"/>
      <c r="D32" s="304"/>
      <c r="E32" s="82"/>
      <c r="F32" s="82"/>
      <c r="G32" s="82" t="str">
        <f t="shared" si="0"/>
        <v/>
      </c>
      <c r="H32" s="82" t="str">
        <f>IF(ISBLANK($E32),"",SUM($G$12:$G32))</f>
        <v/>
      </c>
    </row>
    <row r="33" spans="1:8" x14ac:dyDescent="0.25">
      <c r="A33" s="71"/>
      <c r="B33" s="194"/>
      <c r="C33" s="303"/>
      <c r="D33" s="304"/>
      <c r="E33" s="82"/>
      <c r="F33" s="82"/>
      <c r="G33" s="82" t="str">
        <f t="shared" si="0"/>
        <v/>
      </c>
      <c r="H33" s="82" t="str">
        <f>IF(ISBLANK($E33),"",SUM($G$12:$G33))</f>
        <v/>
      </c>
    </row>
    <row r="34" spans="1:8" x14ac:dyDescent="0.25">
      <c r="A34" s="71"/>
      <c r="B34" s="194"/>
      <c r="C34" s="303"/>
      <c r="D34" s="304"/>
      <c r="E34" s="82"/>
      <c r="F34" s="82"/>
      <c r="G34" s="82" t="str">
        <f t="shared" si="0"/>
        <v/>
      </c>
      <c r="H34" s="82" t="str">
        <f>IF(ISBLANK($E34),"",SUM($G$12:$G34))</f>
        <v/>
      </c>
    </row>
    <row r="35" spans="1:8" x14ac:dyDescent="0.25">
      <c r="A35" s="71"/>
      <c r="B35" s="194"/>
      <c r="C35" s="303"/>
      <c r="D35" s="304"/>
      <c r="E35" s="82"/>
      <c r="F35" s="82"/>
      <c r="G35" s="82" t="str">
        <f t="shared" si="0"/>
        <v/>
      </c>
      <c r="H35" s="82" t="str">
        <f>IF(ISBLANK($E35),"",SUM($G$12:$G35))</f>
        <v/>
      </c>
    </row>
    <row r="36" spans="1:8" x14ac:dyDescent="0.25">
      <c r="A36" s="71"/>
      <c r="B36" s="194"/>
      <c r="C36" s="303"/>
      <c r="D36" s="304"/>
      <c r="E36" s="82"/>
      <c r="F36" s="82"/>
      <c r="G36" s="82" t="str">
        <f t="shared" si="0"/>
        <v/>
      </c>
      <c r="H36" s="82" t="str">
        <f>IF(ISBLANK($E36),"",SUM($G$12:$G36))</f>
        <v/>
      </c>
    </row>
    <row r="37" spans="1:8" x14ac:dyDescent="0.25">
      <c r="A37" s="194"/>
      <c r="B37" s="194"/>
      <c r="C37" s="303"/>
      <c r="D37" s="304"/>
      <c r="E37" s="83"/>
      <c r="F37" s="84"/>
      <c r="G37" s="82" t="str">
        <f t="shared" si="0"/>
        <v/>
      </c>
      <c r="H37" s="85" t="str">
        <f>IF(ISBLANK($E37),"",SUM($G$12:$G37))</f>
        <v/>
      </c>
    </row>
    <row r="38" spans="1:8" x14ac:dyDescent="0.25">
      <c r="A38" s="194"/>
      <c r="B38" s="194"/>
      <c r="C38" s="303"/>
      <c r="D38" s="304"/>
      <c r="E38" s="83"/>
      <c r="F38" s="84"/>
      <c r="G38" s="82" t="str">
        <f t="shared" si="0"/>
        <v/>
      </c>
      <c r="H38" s="85" t="str">
        <f>IF(ISBLANK($E38),"",SUM($G$12:$G38))</f>
        <v/>
      </c>
    </row>
    <row r="39" spans="1:8" x14ac:dyDescent="0.25">
      <c r="A39" s="194"/>
      <c r="B39" s="194"/>
      <c r="C39" s="303"/>
      <c r="D39" s="304"/>
      <c r="E39" s="83"/>
      <c r="F39" s="84"/>
      <c r="G39" s="82" t="str">
        <f t="shared" si="0"/>
        <v/>
      </c>
      <c r="H39" s="85" t="str">
        <f>IF(ISBLANK($E39),"",SUM($G$12:$G39))</f>
        <v/>
      </c>
    </row>
    <row r="40" spans="1:8" x14ac:dyDescent="0.25">
      <c r="A40" s="194"/>
      <c r="B40" s="194"/>
      <c r="C40" s="303"/>
      <c r="D40" s="304"/>
      <c r="E40" s="83"/>
      <c r="F40" s="84"/>
      <c r="G40" s="82" t="str">
        <f t="shared" si="0"/>
        <v/>
      </c>
      <c r="H40" s="85" t="str">
        <f>IF(ISBLANK($E40),"",SUM($G$12:$G40))</f>
        <v/>
      </c>
    </row>
    <row r="41" spans="1:8" x14ac:dyDescent="0.25">
      <c r="A41" s="194"/>
      <c r="B41" s="194"/>
      <c r="C41" s="303"/>
      <c r="D41" s="304"/>
      <c r="E41" s="83"/>
      <c r="F41" s="84"/>
      <c r="G41" s="82" t="str">
        <f t="shared" si="0"/>
        <v/>
      </c>
      <c r="H41" s="85" t="str">
        <f>IF(ISBLANK($E41),"",SUM($G$12:$G41))</f>
        <v/>
      </c>
    </row>
    <row r="42" spans="1:8" x14ac:dyDescent="0.25">
      <c r="A42" s="194"/>
      <c r="B42" s="194"/>
      <c r="C42" s="303"/>
      <c r="D42" s="304"/>
      <c r="E42" s="83"/>
      <c r="F42" s="84"/>
      <c r="G42" s="82" t="str">
        <f t="shared" si="0"/>
        <v/>
      </c>
      <c r="H42" s="85" t="str">
        <f>IF(ISBLANK($E42),"",SUM($G$12:$G42))</f>
        <v/>
      </c>
    </row>
    <row r="43" spans="1:8" x14ac:dyDescent="0.25">
      <c r="A43" s="194" t="s">
        <v>99</v>
      </c>
      <c r="B43" s="86">
        <f>'Contract Information'!B9</f>
        <v>0</v>
      </c>
      <c r="C43" s="303"/>
      <c r="D43" s="304"/>
      <c r="E43" s="83"/>
      <c r="F43" s="84"/>
      <c r="G43" s="82" t="str">
        <f t="shared" si="0"/>
        <v/>
      </c>
      <c r="H43" s="85" t="str">
        <f>IF(ISBLANK($E43),"",SUM($G$12:$G43))</f>
        <v/>
      </c>
    </row>
    <row r="44" spans="1:8" x14ac:dyDescent="0.25">
      <c r="A44" s="194" t="s">
        <v>100</v>
      </c>
      <c r="B44" s="86"/>
      <c r="C44" s="312" t="s">
        <v>101</v>
      </c>
      <c r="D44" s="313"/>
      <c r="E44" s="71"/>
      <c r="F44" s="84"/>
      <c r="G44" s="82" t="str">
        <f t="shared" si="0"/>
        <v/>
      </c>
      <c r="H44" s="85" t="str">
        <f>IF(ISBLANK($E44),"",SUM($G$12:$G44))</f>
        <v/>
      </c>
    </row>
    <row r="45" spans="1:8" x14ac:dyDescent="0.25">
      <c r="A45" s="194"/>
      <c r="B45" s="194"/>
      <c r="C45" s="303"/>
      <c r="D45" s="304"/>
      <c r="E45" s="83"/>
      <c r="F45" s="84"/>
      <c r="G45" s="82" t="str">
        <f t="shared" si="0"/>
        <v/>
      </c>
      <c r="H45" s="85" t="str">
        <f>IF(ISBLANK($E45),"",SUM($G$12:$G45))</f>
        <v/>
      </c>
    </row>
    <row r="46" spans="1:8" x14ac:dyDescent="0.25">
      <c r="A46" s="194" t="s">
        <v>102</v>
      </c>
      <c r="B46" s="86">
        <f>B44-B43</f>
        <v>0</v>
      </c>
      <c r="C46" s="303"/>
      <c r="D46" s="304"/>
      <c r="E46" s="83"/>
      <c r="F46" s="310" t="s">
        <v>103</v>
      </c>
      <c r="G46" s="311"/>
      <c r="H46" s="85">
        <f>SUM($G$12:$G45)</f>
        <v>0</v>
      </c>
    </row>
    <row r="47" spans="1:8" x14ac:dyDescent="0.25">
      <c r="A47" s="194"/>
      <c r="B47" s="194"/>
      <c r="C47" s="303"/>
      <c r="D47" s="304"/>
      <c r="E47" s="194"/>
      <c r="F47" s="194"/>
      <c r="G47" s="194"/>
      <c r="H47" s="85" t="str">
        <f>IF(ISBLANK($E47),"",SUM($G$12:$G47))</f>
        <v/>
      </c>
    </row>
  </sheetData>
  <mergeCells count="51">
    <mergeCell ref="F46:G46"/>
    <mergeCell ref="C47:D47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36:D36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12:D12"/>
    <mergeCell ref="A1:H1"/>
    <mergeCell ref="C2:F2"/>
    <mergeCell ref="A3:B3"/>
    <mergeCell ref="C3:F3"/>
    <mergeCell ref="G3:H3"/>
    <mergeCell ref="A4:B4"/>
    <mergeCell ref="C4:F5"/>
    <mergeCell ref="G4:H4"/>
    <mergeCell ref="A5:B5"/>
    <mergeCell ref="A6:B6"/>
    <mergeCell ref="C6:F6"/>
    <mergeCell ref="G6:H6"/>
    <mergeCell ref="A7:B7"/>
    <mergeCell ref="C11:D1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activeCell="A7" sqref="A7:B7"/>
    </sheetView>
  </sheetViews>
  <sheetFormatPr defaultRowHeight="15" x14ac:dyDescent="0.25"/>
  <cols>
    <col min="1" max="1" width="11.85546875" style="40" customWidth="1"/>
    <col min="2" max="2" width="13.85546875" style="40" customWidth="1"/>
    <col min="3" max="3" width="7.85546875" style="40" customWidth="1"/>
    <col min="4" max="4" width="8" style="40" customWidth="1"/>
    <col min="5" max="5" width="14.5703125" style="40" customWidth="1"/>
    <col min="6" max="6" width="11.140625" style="40" customWidth="1"/>
    <col min="7" max="7" width="10.28515625" style="40" customWidth="1"/>
    <col min="8" max="8" width="12.7109375" style="40" customWidth="1"/>
    <col min="9" max="256" width="9.140625" style="40"/>
    <col min="257" max="257" width="11.85546875" style="40" customWidth="1"/>
    <col min="258" max="258" width="13.85546875" style="40" customWidth="1"/>
    <col min="259" max="259" width="7.85546875" style="40" customWidth="1"/>
    <col min="260" max="260" width="7.140625" style="40" customWidth="1"/>
    <col min="261" max="261" width="11.5703125" style="40" customWidth="1"/>
    <col min="262" max="262" width="9.140625" style="40" customWidth="1"/>
    <col min="263" max="263" width="11.28515625" style="40" customWidth="1"/>
    <col min="264" max="264" width="12.7109375" style="40" customWidth="1"/>
    <col min="265" max="512" width="9.140625" style="40"/>
    <col min="513" max="513" width="11.85546875" style="40" customWidth="1"/>
    <col min="514" max="514" width="13.85546875" style="40" customWidth="1"/>
    <col min="515" max="515" width="7.85546875" style="40" customWidth="1"/>
    <col min="516" max="516" width="7.140625" style="40" customWidth="1"/>
    <col min="517" max="517" width="11.5703125" style="40" customWidth="1"/>
    <col min="518" max="518" width="9.140625" style="40" customWidth="1"/>
    <col min="519" max="519" width="11.28515625" style="40" customWidth="1"/>
    <col min="520" max="520" width="12.7109375" style="40" customWidth="1"/>
    <col min="521" max="768" width="9.140625" style="40"/>
    <col min="769" max="769" width="11.85546875" style="40" customWidth="1"/>
    <col min="770" max="770" width="13.85546875" style="40" customWidth="1"/>
    <col min="771" max="771" width="7.85546875" style="40" customWidth="1"/>
    <col min="772" max="772" width="7.140625" style="40" customWidth="1"/>
    <col min="773" max="773" width="11.5703125" style="40" customWidth="1"/>
    <col min="774" max="774" width="9.140625" style="40" customWidth="1"/>
    <col min="775" max="775" width="11.28515625" style="40" customWidth="1"/>
    <col min="776" max="776" width="12.7109375" style="40" customWidth="1"/>
    <col min="777" max="1024" width="10.28515625" style="40"/>
    <col min="1025" max="1025" width="11.85546875" style="40" customWidth="1"/>
    <col min="1026" max="1026" width="13.85546875" style="40" customWidth="1"/>
    <col min="1027" max="1027" width="7.85546875" style="40" customWidth="1"/>
    <col min="1028" max="1028" width="7.140625" style="40" customWidth="1"/>
    <col min="1029" max="1029" width="11.5703125" style="40" customWidth="1"/>
    <col min="1030" max="1030" width="9.140625" style="40" customWidth="1"/>
    <col min="1031" max="1031" width="11.28515625" style="40" customWidth="1"/>
    <col min="1032" max="1032" width="12.7109375" style="40" customWidth="1"/>
    <col min="1033" max="1280" width="9.140625" style="40"/>
    <col min="1281" max="1281" width="11.85546875" style="40" customWidth="1"/>
    <col min="1282" max="1282" width="13.85546875" style="40" customWidth="1"/>
    <col min="1283" max="1283" width="7.85546875" style="40" customWidth="1"/>
    <col min="1284" max="1284" width="7.140625" style="40" customWidth="1"/>
    <col min="1285" max="1285" width="11.5703125" style="40" customWidth="1"/>
    <col min="1286" max="1286" width="9.140625" style="40" customWidth="1"/>
    <col min="1287" max="1287" width="11.28515625" style="40" customWidth="1"/>
    <col min="1288" max="1288" width="12.7109375" style="40" customWidth="1"/>
    <col min="1289" max="1536" width="9.140625" style="40"/>
    <col min="1537" max="1537" width="11.85546875" style="40" customWidth="1"/>
    <col min="1538" max="1538" width="13.85546875" style="40" customWidth="1"/>
    <col min="1539" max="1539" width="7.85546875" style="40" customWidth="1"/>
    <col min="1540" max="1540" width="7.140625" style="40" customWidth="1"/>
    <col min="1541" max="1541" width="11.5703125" style="40" customWidth="1"/>
    <col min="1542" max="1542" width="9.140625" style="40" customWidth="1"/>
    <col min="1543" max="1543" width="11.28515625" style="40" customWidth="1"/>
    <col min="1544" max="1544" width="12.7109375" style="40" customWidth="1"/>
    <col min="1545" max="1792" width="9.140625" style="40"/>
    <col min="1793" max="1793" width="11.85546875" style="40" customWidth="1"/>
    <col min="1794" max="1794" width="13.85546875" style="40" customWidth="1"/>
    <col min="1795" max="1795" width="7.85546875" style="40" customWidth="1"/>
    <col min="1796" max="1796" width="7.140625" style="40" customWidth="1"/>
    <col min="1797" max="1797" width="11.5703125" style="40" customWidth="1"/>
    <col min="1798" max="1798" width="9.140625" style="40" customWidth="1"/>
    <col min="1799" max="1799" width="11.28515625" style="40" customWidth="1"/>
    <col min="1800" max="1800" width="12.7109375" style="40" customWidth="1"/>
    <col min="1801" max="2048" width="10.28515625" style="40"/>
    <col min="2049" max="2049" width="11.85546875" style="40" customWidth="1"/>
    <col min="2050" max="2050" width="13.85546875" style="40" customWidth="1"/>
    <col min="2051" max="2051" width="7.85546875" style="40" customWidth="1"/>
    <col min="2052" max="2052" width="7.140625" style="40" customWidth="1"/>
    <col min="2053" max="2053" width="11.5703125" style="40" customWidth="1"/>
    <col min="2054" max="2054" width="9.140625" style="40" customWidth="1"/>
    <col min="2055" max="2055" width="11.28515625" style="40" customWidth="1"/>
    <col min="2056" max="2056" width="12.7109375" style="40" customWidth="1"/>
    <col min="2057" max="2304" width="9.140625" style="40"/>
    <col min="2305" max="2305" width="11.85546875" style="40" customWidth="1"/>
    <col min="2306" max="2306" width="13.85546875" style="40" customWidth="1"/>
    <col min="2307" max="2307" width="7.85546875" style="40" customWidth="1"/>
    <col min="2308" max="2308" width="7.140625" style="40" customWidth="1"/>
    <col min="2309" max="2309" width="11.5703125" style="40" customWidth="1"/>
    <col min="2310" max="2310" width="9.140625" style="40" customWidth="1"/>
    <col min="2311" max="2311" width="11.28515625" style="40" customWidth="1"/>
    <col min="2312" max="2312" width="12.7109375" style="40" customWidth="1"/>
    <col min="2313" max="2560" width="9.140625" style="40"/>
    <col min="2561" max="2561" width="11.85546875" style="40" customWidth="1"/>
    <col min="2562" max="2562" width="13.85546875" style="40" customWidth="1"/>
    <col min="2563" max="2563" width="7.85546875" style="40" customWidth="1"/>
    <col min="2564" max="2564" width="7.140625" style="40" customWidth="1"/>
    <col min="2565" max="2565" width="11.5703125" style="40" customWidth="1"/>
    <col min="2566" max="2566" width="9.140625" style="40" customWidth="1"/>
    <col min="2567" max="2567" width="11.28515625" style="40" customWidth="1"/>
    <col min="2568" max="2568" width="12.7109375" style="40" customWidth="1"/>
    <col min="2569" max="2816" width="9.140625" style="40"/>
    <col min="2817" max="2817" width="11.85546875" style="40" customWidth="1"/>
    <col min="2818" max="2818" width="13.85546875" style="40" customWidth="1"/>
    <col min="2819" max="2819" width="7.85546875" style="40" customWidth="1"/>
    <col min="2820" max="2820" width="7.140625" style="40" customWidth="1"/>
    <col min="2821" max="2821" width="11.5703125" style="40" customWidth="1"/>
    <col min="2822" max="2822" width="9.140625" style="40" customWidth="1"/>
    <col min="2823" max="2823" width="11.28515625" style="40" customWidth="1"/>
    <col min="2824" max="2824" width="12.7109375" style="40" customWidth="1"/>
    <col min="2825" max="3072" width="10.28515625" style="40"/>
    <col min="3073" max="3073" width="11.85546875" style="40" customWidth="1"/>
    <col min="3074" max="3074" width="13.85546875" style="40" customWidth="1"/>
    <col min="3075" max="3075" width="7.85546875" style="40" customWidth="1"/>
    <col min="3076" max="3076" width="7.140625" style="40" customWidth="1"/>
    <col min="3077" max="3077" width="11.5703125" style="40" customWidth="1"/>
    <col min="3078" max="3078" width="9.140625" style="40" customWidth="1"/>
    <col min="3079" max="3079" width="11.28515625" style="40" customWidth="1"/>
    <col min="3080" max="3080" width="12.7109375" style="40" customWidth="1"/>
    <col min="3081" max="3328" width="9.140625" style="40"/>
    <col min="3329" max="3329" width="11.85546875" style="40" customWidth="1"/>
    <col min="3330" max="3330" width="13.85546875" style="40" customWidth="1"/>
    <col min="3331" max="3331" width="7.85546875" style="40" customWidth="1"/>
    <col min="3332" max="3332" width="7.140625" style="40" customWidth="1"/>
    <col min="3333" max="3333" width="11.5703125" style="40" customWidth="1"/>
    <col min="3334" max="3334" width="9.140625" style="40" customWidth="1"/>
    <col min="3335" max="3335" width="11.28515625" style="40" customWidth="1"/>
    <col min="3336" max="3336" width="12.7109375" style="40" customWidth="1"/>
    <col min="3337" max="3584" width="9.140625" style="40"/>
    <col min="3585" max="3585" width="11.85546875" style="40" customWidth="1"/>
    <col min="3586" max="3586" width="13.85546875" style="40" customWidth="1"/>
    <col min="3587" max="3587" width="7.85546875" style="40" customWidth="1"/>
    <col min="3588" max="3588" width="7.140625" style="40" customWidth="1"/>
    <col min="3589" max="3589" width="11.5703125" style="40" customWidth="1"/>
    <col min="3590" max="3590" width="9.140625" style="40" customWidth="1"/>
    <col min="3591" max="3591" width="11.28515625" style="40" customWidth="1"/>
    <col min="3592" max="3592" width="12.7109375" style="40" customWidth="1"/>
    <col min="3593" max="3840" width="9.140625" style="40"/>
    <col min="3841" max="3841" width="11.85546875" style="40" customWidth="1"/>
    <col min="3842" max="3842" width="13.85546875" style="40" customWidth="1"/>
    <col min="3843" max="3843" width="7.85546875" style="40" customWidth="1"/>
    <col min="3844" max="3844" width="7.140625" style="40" customWidth="1"/>
    <col min="3845" max="3845" width="11.5703125" style="40" customWidth="1"/>
    <col min="3846" max="3846" width="9.140625" style="40" customWidth="1"/>
    <col min="3847" max="3847" width="11.28515625" style="40" customWidth="1"/>
    <col min="3848" max="3848" width="12.7109375" style="40" customWidth="1"/>
    <col min="3849" max="4096" width="10.28515625" style="40"/>
    <col min="4097" max="4097" width="11.85546875" style="40" customWidth="1"/>
    <col min="4098" max="4098" width="13.85546875" style="40" customWidth="1"/>
    <col min="4099" max="4099" width="7.85546875" style="40" customWidth="1"/>
    <col min="4100" max="4100" width="7.140625" style="40" customWidth="1"/>
    <col min="4101" max="4101" width="11.5703125" style="40" customWidth="1"/>
    <col min="4102" max="4102" width="9.140625" style="40" customWidth="1"/>
    <col min="4103" max="4103" width="11.28515625" style="40" customWidth="1"/>
    <col min="4104" max="4104" width="12.7109375" style="40" customWidth="1"/>
    <col min="4105" max="4352" width="9.140625" style="40"/>
    <col min="4353" max="4353" width="11.85546875" style="40" customWidth="1"/>
    <col min="4354" max="4354" width="13.85546875" style="40" customWidth="1"/>
    <col min="4355" max="4355" width="7.85546875" style="40" customWidth="1"/>
    <col min="4356" max="4356" width="7.140625" style="40" customWidth="1"/>
    <col min="4357" max="4357" width="11.5703125" style="40" customWidth="1"/>
    <col min="4358" max="4358" width="9.140625" style="40" customWidth="1"/>
    <col min="4359" max="4359" width="11.28515625" style="40" customWidth="1"/>
    <col min="4360" max="4360" width="12.7109375" style="40" customWidth="1"/>
    <col min="4361" max="4608" width="9.140625" style="40"/>
    <col min="4609" max="4609" width="11.85546875" style="40" customWidth="1"/>
    <col min="4610" max="4610" width="13.85546875" style="40" customWidth="1"/>
    <col min="4611" max="4611" width="7.85546875" style="40" customWidth="1"/>
    <col min="4612" max="4612" width="7.140625" style="40" customWidth="1"/>
    <col min="4613" max="4613" width="11.5703125" style="40" customWidth="1"/>
    <col min="4614" max="4614" width="9.140625" style="40" customWidth="1"/>
    <col min="4615" max="4615" width="11.28515625" style="40" customWidth="1"/>
    <col min="4616" max="4616" width="12.7109375" style="40" customWidth="1"/>
    <col min="4617" max="4864" width="9.140625" style="40"/>
    <col min="4865" max="4865" width="11.85546875" style="40" customWidth="1"/>
    <col min="4866" max="4866" width="13.85546875" style="40" customWidth="1"/>
    <col min="4867" max="4867" width="7.85546875" style="40" customWidth="1"/>
    <col min="4868" max="4868" width="7.140625" style="40" customWidth="1"/>
    <col min="4869" max="4869" width="11.5703125" style="40" customWidth="1"/>
    <col min="4870" max="4870" width="9.140625" style="40" customWidth="1"/>
    <col min="4871" max="4871" width="11.28515625" style="40" customWidth="1"/>
    <col min="4872" max="4872" width="12.7109375" style="40" customWidth="1"/>
    <col min="4873" max="5120" width="10.28515625" style="40"/>
    <col min="5121" max="5121" width="11.85546875" style="40" customWidth="1"/>
    <col min="5122" max="5122" width="13.85546875" style="40" customWidth="1"/>
    <col min="5123" max="5123" width="7.85546875" style="40" customWidth="1"/>
    <col min="5124" max="5124" width="7.140625" style="40" customWidth="1"/>
    <col min="5125" max="5125" width="11.5703125" style="40" customWidth="1"/>
    <col min="5126" max="5126" width="9.140625" style="40" customWidth="1"/>
    <col min="5127" max="5127" width="11.28515625" style="40" customWidth="1"/>
    <col min="5128" max="5128" width="12.7109375" style="40" customWidth="1"/>
    <col min="5129" max="5376" width="9.140625" style="40"/>
    <col min="5377" max="5377" width="11.85546875" style="40" customWidth="1"/>
    <col min="5378" max="5378" width="13.85546875" style="40" customWidth="1"/>
    <col min="5379" max="5379" width="7.85546875" style="40" customWidth="1"/>
    <col min="5380" max="5380" width="7.140625" style="40" customWidth="1"/>
    <col min="5381" max="5381" width="11.5703125" style="40" customWidth="1"/>
    <col min="5382" max="5382" width="9.140625" style="40" customWidth="1"/>
    <col min="5383" max="5383" width="11.28515625" style="40" customWidth="1"/>
    <col min="5384" max="5384" width="12.7109375" style="40" customWidth="1"/>
    <col min="5385" max="5632" width="9.140625" style="40"/>
    <col min="5633" max="5633" width="11.85546875" style="40" customWidth="1"/>
    <col min="5634" max="5634" width="13.85546875" style="40" customWidth="1"/>
    <col min="5635" max="5635" width="7.85546875" style="40" customWidth="1"/>
    <col min="5636" max="5636" width="7.140625" style="40" customWidth="1"/>
    <col min="5637" max="5637" width="11.5703125" style="40" customWidth="1"/>
    <col min="5638" max="5638" width="9.140625" style="40" customWidth="1"/>
    <col min="5639" max="5639" width="11.28515625" style="40" customWidth="1"/>
    <col min="5640" max="5640" width="12.7109375" style="40" customWidth="1"/>
    <col min="5641" max="5888" width="9.140625" style="40"/>
    <col min="5889" max="5889" width="11.85546875" style="40" customWidth="1"/>
    <col min="5890" max="5890" width="13.85546875" style="40" customWidth="1"/>
    <col min="5891" max="5891" width="7.85546875" style="40" customWidth="1"/>
    <col min="5892" max="5892" width="7.140625" style="40" customWidth="1"/>
    <col min="5893" max="5893" width="11.5703125" style="40" customWidth="1"/>
    <col min="5894" max="5894" width="9.140625" style="40" customWidth="1"/>
    <col min="5895" max="5895" width="11.28515625" style="40" customWidth="1"/>
    <col min="5896" max="5896" width="12.7109375" style="40" customWidth="1"/>
    <col min="5897" max="6144" width="10.28515625" style="40"/>
    <col min="6145" max="6145" width="11.85546875" style="40" customWidth="1"/>
    <col min="6146" max="6146" width="13.85546875" style="40" customWidth="1"/>
    <col min="6147" max="6147" width="7.85546875" style="40" customWidth="1"/>
    <col min="6148" max="6148" width="7.140625" style="40" customWidth="1"/>
    <col min="6149" max="6149" width="11.5703125" style="40" customWidth="1"/>
    <col min="6150" max="6150" width="9.140625" style="40" customWidth="1"/>
    <col min="6151" max="6151" width="11.28515625" style="40" customWidth="1"/>
    <col min="6152" max="6152" width="12.7109375" style="40" customWidth="1"/>
    <col min="6153" max="6400" width="9.140625" style="40"/>
    <col min="6401" max="6401" width="11.85546875" style="40" customWidth="1"/>
    <col min="6402" max="6402" width="13.85546875" style="40" customWidth="1"/>
    <col min="6403" max="6403" width="7.85546875" style="40" customWidth="1"/>
    <col min="6404" max="6404" width="7.140625" style="40" customWidth="1"/>
    <col min="6405" max="6405" width="11.5703125" style="40" customWidth="1"/>
    <col min="6406" max="6406" width="9.140625" style="40" customWidth="1"/>
    <col min="6407" max="6407" width="11.28515625" style="40" customWidth="1"/>
    <col min="6408" max="6408" width="12.7109375" style="40" customWidth="1"/>
    <col min="6409" max="6656" width="9.140625" style="40"/>
    <col min="6657" max="6657" width="11.85546875" style="40" customWidth="1"/>
    <col min="6658" max="6658" width="13.85546875" style="40" customWidth="1"/>
    <col min="6659" max="6659" width="7.85546875" style="40" customWidth="1"/>
    <col min="6660" max="6660" width="7.140625" style="40" customWidth="1"/>
    <col min="6661" max="6661" width="11.5703125" style="40" customWidth="1"/>
    <col min="6662" max="6662" width="9.140625" style="40" customWidth="1"/>
    <col min="6663" max="6663" width="11.28515625" style="40" customWidth="1"/>
    <col min="6664" max="6664" width="12.7109375" style="40" customWidth="1"/>
    <col min="6665" max="6912" width="9.140625" style="40"/>
    <col min="6913" max="6913" width="11.85546875" style="40" customWidth="1"/>
    <col min="6914" max="6914" width="13.85546875" style="40" customWidth="1"/>
    <col min="6915" max="6915" width="7.85546875" style="40" customWidth="1"/>
    <col min="6916" max="6916" width="7.140625" style="40" customWidth="1"/>
    <col min="6917" max="6917" width="11.5703125" style="40" customWidth="1"/>
    <col min="6918" max="6918" width="9.140625" style="40" customWidth="1"/>
    <col min="6919" max="6919" width="11.28515625" style="40" customWidth="1"/>
    <col min="6920" max="6920" width="12.7109375" style="40" customWidth="1"/>
    <col min="6921" max="7168" width="10.28515625" style="40"/>
    <col min="7169" max="7169" width="11.85546875" style="40" customWidth="1"/>
    <col min="7170" max="7170" width="13.85546875" style="40" customWidth="1"/>
    <col min="7171" max="7171" width="7.85546875" style="40" customWidth="1"/>
    <col min="7172" max="7172" width="7.140625" style="40" customWidth="1"/>
    <col min="7173" max="7173" width="11.5703125" style="40" customWidth="1"/>
    <col min="7174" max="7174" width="9.140625" style="40" customWidth="1"/>
    <col min="7175" max="7175" width="11.28515625" style="40" customWidth="1"/>
    <col min="7176" max="7176" width="12.7109375" style="40" customWidth="1"/>
    <col min="7177" max="7424" width="9.140625" style="40"/>
    <col min="7425" max="7425" width="11.85546875" style="40" customWidth="1"/>
    <col min="7426" max="7426" width="13.85546875" style="40" customWidth="1"/>
    <col min="7427" max="7427" width="7.85546875" style="40" customWidth="1"/>
    <col min="7428" max="7428" width="7.140625" style="40" customWidth="1"/>
    <col min="7429" max="7429" width="11.5703125" style="40" customWidth="1"/>
    <col min="7430" max="7430" width="9.140625" style="40" customWidth="1"/>
    <col min="7431" max="7431" width="11.28515625" style="40" customWidth="1"/>
    <col min="7432" max="7432" width="12.7109375" style="40" customWidth="1"/>
    <col min="7433" max="7680" width="9.140625" style="40"/>
    <col min="7681" max="7681" width="11.85546875" style="40" customWidth="1"/>
    <col min="7682" max="7682" width="13.85546875" style="40" customWidth="1"/>
    <col min="7683" max="7683" width="7.85546875" style="40" customWidth="1"/>
    <col min="7684" max="7684" width="7.140625" style="40" customWidth="1"/>
    <col min="7685" max="7685" width="11.5703125" style="40" customWidth="1"/>
    <col min="7686" max="7686" width="9.140625" style="40" customWidth="1"/>
    <col min="7687" max="7687" width="11.28515625" style="40" customWidth="1"/>
    <col min="7688" max="7688" width="12.7109375" style="40" customWidth="1"/>
    <col min="7689" max="7936" width="9.140625" style="40"/>
    <col min="7937" max="7937" width="11.85546875" style="40" customWidth="1"/>
    <col min="7938" max="7938" width="13.85546875" style="40" customWidth="1"/>
    <col min="7939" max="7939" width="7.85546875" style="40" customWidth="1"/>
    <col min="7940" max="7940" width="7.140625" style="40" customWidth="1"/>
    <col min="7941" max="7941" width="11.5703125" style="40" customWidth="1"/>
    <col min="7942" max="7942" width="9.140625" style="40" customWidth="1"/>
    <col min="7943" max="7943" width="11.28515625" style="40" customWidth="1"/>
    <col min="7944" max="7944" width="12.7109375" style="40" customWidth="1"/>
    <col min="7945" max="8192" width="10.28515625" style="40"/>
    <col min="8193" max="8193" width="11.85546875" style="40" customWidth="1"/>
    <col min="8194" max="8194" width="13.85546875" style="40" customWidth="1"/>
    <col min="8195" max="8195" width="7.85546875" style="40" customWidth="1"/>
    <col min="8196" max="8196" width="7.140625" style="40" customWidth="1"/>
    <col min="8197" max="8197" width="11.5703125" style="40" customWidth="1"/>
    <col min="8198" max="8198" width="9.140625" style="40" customWidth="1"/>
    <col min="8199" max="8199" width="11.28515625" style="40" customWidth="1"/>
    <col min="8200" max="8200" width="12.7109375" style="40" customWidth="1"/>
    <col min="8201" max="8448" width="9.140625" style="40"/>
    <col min="8449" max="8449" width="11.85546875" style="40" customWidth="1"/>
    <col min="8450" max="8450" width="13.85546875" style="40" customWidth="1"/>
    <col min="8451" max="8451" width="7.85546875" style="40" customWidth="1"/>
    <col min="8452" max="8452" width="7.140625" style="40" customWidth="1"/>
    <col min="8453" max="8453" width="11.5703125" style="40" customWidth="1"/>
    <col min="8454" max="8454" width="9.140625" style="40" customWidth="1"/>
    <col min="8455" max="8455" width="11.28515625" style="40" customWidth="1"/>
    <col min="8456" max="8456" width="12.7109375" style="40" customWidth="1"/>
    <col min="8457" max="8704" width="9.140625" style="40"/>
    <col min="8705" max="8705" width="11.85546875" style="40" customWidth="1"/>
    <col min="8706" max="8706" width="13.85546875" style="40" customWidth="1"/>
    <col min="8707" max="8707" width="7.85546875" style="40" customWidth="1"/>
    <col min="8708" max="8708" width="7.140625" style="40" customWidth="1"/>
    <col min="8709" max="8709" width="11.5703125" style="40" customWidth="1"/>
    <col min="8710" max="8710" width="9.140625" style="40" customWidth="1"/>
    <col min="8711" max="8711" width="11.28515625" style="40" customWidth="1"/>
    <col min="8712" max="8712" width="12.7109375" style="40" customWidth="1"/>
    <col min="8713" max="8960" width="9.140625" style="40"/>
    <col min="8961" max="8961" width="11.85546875" style="40" customWidth="1"/>
    <col min="8962" max="8962" width="13.85546875" style="40" customWidth="1"/>
    <col min="8963" max="8963" width="7.85546875" style="40" customWidth="1"/>
    <col min="8964" max="8964" width="7.140625" style="40" customWidth="1"/>
    <col min="8965" max="8965" width="11.5703125" style="40" customWidth="1"/>
    <col min="8966" max="8966" width="9.140625" style="40" customWidth="1"/>
    <col min="8967" max="8967" width="11.28515625" style="40" customWidth="1"/>
    <col min="8968" max="8968" width="12.7109375" style="40" customWidth="1"/>
    <col min="8969" max="9216" width="10.28515625" style="40"/>
    <col min="9217" max="9217" width="11.85546875" style="40" customWidth="1"/>
    <col min="9218" max="9218" width="13.85546875" style="40" customWidth="1"/>
    <col min="9219" max="9219" width="7.85546875" style="40" customWidth="1"/>
    <col min="9220" max="9220" width="7.140625" style="40" customWidth="1"/>
    <col min="9221" max="9221" width="11.5703125" style="40" customWidth="1"/>
    <col min="9222" max="9222" width="9.140625" style="40" customWidth="1"/>
    <col min="9223" max="9223" width="11.28515625" style="40" customWidth="1"/>
    <col min="9224" max="9224" width="12.7109375" style="40" customWidth="1"/>
    <col min="9225" max="9472" width="9.140625" style="40"/>
    <col min="9473" max="9473" width="11.85546875" style="40" customWidth="1"/>
    <col min="9474" max="9474" width="13.85546875" style="40" customWidth="1"/>
    <col min="9475" max="9475" width="7.85546875" style="40" customWidth="1"/>
    <col min="9476" max="9476" width="7.140625" style="40" customWidth="1"/>
    <col min="9477" max="9477" width="11.5703125" style="40" customWidth="1"/>
    <col min="9478" max="9478" width="9.140625" style="40" customWidth="1"/>
    <col min="9479" max="9479" width="11.28515625" style="40" customWidth="1"/>
    <col min="9480" max="9480" width="12.7109375" style="40" customWidth="1"/>
    <col min="9481" max="9728" width="9.140625" style="40"/>
    <col min="9729" max="9729" width="11.85546875" style="40" customWidth="1"/>
    <col min="9730" max="9730" width="13.85546875" style="40" customWidth="1"/>
    <col min="9731" max="9731" width="7.85546875" style="40" customWidth="1"/>
    <col min="9732" max="9732" width="7.140625" style="40" customWidth="1"/>
    <col min="9733" max="9733" width="11.5703125" style="40" customWidth="1"/>
    <col min="9734" max="9734" width="9.140625" style="40" customWidth="1"/>
    <col min="9735" max="9735" width="11.28515625" style="40" customWidth="1"/>
    <col min="9736" max="9736" width="12.7109375" style="40" customWidth="1"/>
    <col min="9737" max="9984" width="9.140625" style="40"/>
    <col min="9985" max="9985" width="11.85546875" style="40" customWidth="1"/>
    <col min="9986" max="9986" width="13.85546875" style="40" customWidth="1"/>
    <col min="9987" max="9987" width="7.85546875" style="40" customWidth="1"/>
    <col min="9988" max="9988" width="7.140625" style="40" customWidth="1"/>
    <col min="9989" max="9989" width="11.5703125" style="40" customWidth="1"/>
    <col min="9990" max="9990" width="9.140625" style="40" customWidth="1"/>
    <col min="9991" max="9991" width="11.28515625" style="40" customWidth="1"/>
    <col min="9992" max="9992" width="12.7109375" style="40" customWidth="1"/>
    <col min="9993" max="10240" width="10.28515625" style="40"/>
    <col min="10241" max="10241" width="11.85546875" style="40" customWidth="1"/>
    <col min="10242" max="10242" width="13.85546875" style="40" customWidth="1"/>
    <col min="10243" max="10243" width="7.85546875" style="40" customWidth="1"/>
    <col min="10244" max="10244" width="7.140625" style="40" customWidth="1"/>
    <col min="10245" max="10245" width="11.5703125" style="40" customWidth="1"/>
    <col min="10246" max="10246" width="9.140625" style="40" customWidth="1"/>
    <col min="10247" max="10247" width="11.28515625" style="40" customWidth="1"/>
    <col min="10248" max="10248" width="12.7109375" style="40" customWidth="1"/>
    <col min="10249" max="10496" width="9.140625" style="40"/>
    <col min="10497" max="10497" width="11.85546875" style="40" customWidth="1"/>
    <col min="10498" max="10498" width="13.85546875" style="40" customWidth="1"/>
    <col min="10499" max="10499" width="7.85546875" style="40" customWidth="1"/>
    <col min="10500" max="10500" width="7.140625" style="40" customWidth="1"/>
    <col min="10501" max="10501" width="11.5703125" style="40" customWidth="1"/>
    <col min="10502" max="10502" width="9.140625" style="40" customWidth="1"/>
    <col min="10503" max="10503" width="11.28515625" style="40" customWidth="1"/>
    <col min="10504" max="10504" width="12.7109375" style="40" customWidth="1"/>
    <col min="10505" max="10752" width="9.140625" style="40"/>
    <col min="10753" max="10753" width="11.85546875" style="40" customWidth="1"/>
    <col min="10754" max="10754" width="13.85546875" style="40" customWidth="1"/>
    <col min="10755" max="10755" width="7.85546875" style="40" customWidth="1"/>
    <col min="10756" max="10756" width="7.140625" style="40" customWidth="1"/>
    <col min="10757" max="10757" width="11.5703125" style="40" customWidth="1"/>
    <col min="10758" max="10758" width="9.140625" style="40" customWidth="1"/>
    <col min="10759" max="10759" width="11.28515625" style="40" customWidth="1"/>
    <col min="10760" max="10760" width="12.7109375" style="40" customWidth="1"/>
    <col min="10761" max="11008" width="9.140625" style="40"/>
    <col min="11009" max="11009" width="11.85546875" style="40" customWidth="1"/>
    <col min="11010" max="11010" width="13.85546875" style="40" customWidth="1"/>
    <col min="11011" max="11011" width="7.85546875" style="40" customWidth="1"/>
    <col min="11012" max="11012" width="7.140625" style="40" customWidth="1"/>
    <col min="11013" max="11013" width="11.5703125" style="40" customWidth="1"/>
    <col min="11014" max="11014" width="9.140625" style="40" customWidth="1"/>
    <col min="11015" max="11015" width="11.28515625" style="40" customWidth="1"/>
    <col min="11016" max="11016" width="12.7109375" style="40" customWidth="1"/>
    <col min="11017" max="11264" width="10.28515625" style="40"/>
    <col min="11265" max="11265" width="11.85546875" style="40" customWidth="1"/>
    <col min="11266" max="11266" width="13.85546875" style="40" customWidth="1"/>
    <col min="11267" max="11267" width="7.85546875" style="40" customWidth="1"/>
    <col min="11268" max="11268" width="7.140625" style="40" customWidth="1"/>
    <col min="11269" max="11269" width="11.5703125" style="40" customWidth="1"/>
    <col min="11270" max="11270" width="9.140625" style="40" customWidth="1"/>
    <col min="11271" max="11271" width="11.28515625" style="40" customWidth="1"/>
    <col min="11272" max="11272" width="12.7109375" style="40" customWidth="1"/>
    <col min="11273" max="11520" width="9.140625" style="40"/>
    <col min="11521" max="11521" width="11.85546875" style="40" customWidth="1"/>
    <col min="11522" max="11522" width="13.85546875" style="40" customWidth="1"/>
    <col min="11523" max="11523" width="7.85546875" style="40" customWidth="1"/>
    <col min="11524" max="11524" width="7.140625" style="40" customWidth="1"/>
    <col min="11525" max="11525" width="11.5703125" style="40" customWidth="1"/>
    <col min="11526" max="11526" width="9.140625" style="40" customWidth="1"/>
    <col min="11527" max="11527" width="11.28515625" style="40" customWidth="1"/>
    <col min="11528" max="11528" width="12.7109375" style="40" customWidth="1"/>
    <col min="11529" max="11776" width="9.140625" style="40"/>
    <col min="11777" max="11777" width="11.85546875" style="40" customWidth="1"/>
    <col min="11778" max="11778" width="13.85546875" style="40" customWidth="1"/>
    <col min="11779" max="11779" width="7.85546875" style="40" customWidth="1"/>
    <col min="11780" max="11780" width="7.140625" style="40" customWidth="1"/>
    <col min="11781" max="11781" width="11.5703125" style="40" customWidth="1"/>
    <col min="11782" max="11782" width="9.140625" style="40" customWidth="1"/>
    <col min="11783" max="11783" width="11.28515625" style="40" customWidth="1"/>
    <col min="11784" max="11784" width="12.7109375" style="40" customWidth="1"/>
    <col min="11785" max="12032" width="9.140625" style="40"/>
    <col min="12033" max="12033" width="11.85546875" style="40" customWidth="1"/>
    <col min="12034" max="12034" width="13.85546875" style="40" customWidth="1"/>
    <col min="12035" max="12035" width="7.85546875" style="40" customWidth="1"/>
    <col min="12036" max="12036" width="7.140625" style="40" customWidth="1"/>
    <col min="12037" max="12037" width="11.5703125" style="40" customWidth="1"/>
    <col min="12038" max="12038" width="9.140625" style="40" customWidth="1"/>
    <col min="12039" max="12039" width="11.28515625" style="40" customWidth="1"/>
    <col min="12040" max="12040" width="12.7109375" style="40" customWidth="1"/>
    <col min="12041" max="12288" width="10.28515625" style="40"/>
    <col min="12289" max="12289" width="11.85546875" style="40" customWidth="1"/>
    <col min="12290" max="12290" width="13.85546875" style="40" customWidth="1"/>
    <col min="12291" max="12291" width="7.85546875" style="40" customWidth="1"/>
    <col min="12292" max="12292" width="7.140625" style="40" customWidth="1"/>
    <col min="12293" max="12293" width="11.5703125" style="40" customWidth="1"/>
    <col min="12294" max="12294" width="9.140625" style="40" customWidth="1"/>
    <col min="12295" max="12295" width="11.28515625" style="40" customWidth="1"/>
    <col min="12296" max="12296" width="12.7109375" style="40" customWidth="1"/>
    <col min="12297" max="12544" width="9.140625" style="40"/>
    <col min="12545" max="12545" width="11.85546875" style="40" customWidth="1"/>
    <col min="12546" max="12546" width="13.85546875" style="40" customWidth="1"/>
    <col min="12547" max="12547" width="7.85546875" style="40" customWidth="1"/>
    <col min="12548" max="12548" width="7.140625" style="40" customWidth="1"/>
    <col min="12549" max="12549" width="11.5703125" style="40" customWidth="1"/>
    <col min="12550" max="12550" width="9.140625" style="40" customWidth="1"/>
    <col min="12551" max="12551" width="11.28515625" style="40" customWidth="1"/>
    <col min="12552" max="12552" width="12.7109375" style="40" customWidth="1"/>
    <col min="12553" max="12800" width="9.140625" style="40"/>
    <col min="12801" max="12801" width="11.85546875" style="40" customWidth="1"/>
    <col min="12802" max="12802" width="13.85546875" style="40" customWidth="1"/>
    <col min="12803" max="12803" width="7.85546875" style="40" customWidth="1"/>
    <col min="12804" max="12804" width="7.140625" style="40" customWidth="1"/>
    <col min="12805" max="12805" width="11.5703125" style="40" customWidth="1"/>
    <col min="12806" max="12806" width="9.140625" style="40" customWidth="1"/>
    <col min="12807" max="12807" width="11.28515625" style="40" customWidth="1"/>
    <col min="12808" max="12808" width="12.7109375" style="40" customWidth="1"/>
    <col min="12809" max="13056" width="9.140625" style="40"/>
    <col min="13057" max="13057" width="11.85546875" style="40" customWidth="1"/>
    <col min="13058" max="13058" width="13.85546875" style="40" customWidth="1"/>
    <col min="13059" max="13059" width="7.85546875" style="40" customWidth="1"/>
    <col min="13060" max="13060" width="7.140625" style="40" customWidth="1"/>
    <col min="13061" max="13061" width="11.5703125" style="40" customWidth="1"/>
    <col min="13062" max="13062" width="9.140625" style="40" customWidth="1"/>
    <col min="13063" max="13063" width="11.28515625" style="40" customWidth="1"/>
    <col min="13064" max="13064" width="12.7109375" style="40" customWidth="1"/>
    <col min="13065" max="13312" width="10.28515625" style="40"/>
    <col min="13313" max="13313" width="11.85546875" style="40" customWidth="1"/>
    <col min="13314" max="13314" width="13.85546875" style="40" customWidth="1"/>
    <col min="13315" max="13315" width="7.85546875" style="40" customWidth="1"/>
    <col min="13316" max="13316" width="7.140625" style="40" customWidth="1"/>
    <col min="13317" max="13317" width="11.5703125" style="40" customWidth="1"/>
    <col min="13318" max="13318" width="9.140625" style="40" customWidth="1"/>
    <col min="13319" max="13319" width="11.28515625" style="40" customWidth="1"/>
    <col min="13320" max="13320" width="12.7109375" style="40" customWidth="1"/>
    <col min="13321" max="13568" width="9.140625" style="40"/>
    <col min="13569" max="13569" width="11.85546875" style="40" customWidth="1"/>
    <col min="13570" max="13570" width="13.85546875" style="40" customWidth="1"/>
    <col min="13571" max="13571" width="7.85546875" style="40" customWidth="1"/>
    <col min="13572" max="13572" width="7.140625" style="40" customWidth="1"/>
    <col min="13573" max="13573" width="11.5703125" style="40" customWidth="1"/>
    <col min="13574" max="13574" width="9.140625" style="40" customWidth="1"/>
    <col min="13575" max="13575" width="11.28515625" style="40" customWidth="1"/>
    <col min="13576" max="13576" width="12.7109375" style="40" customWidth="1"/>
    <col min="13577" max="13824" width="9.140625" style="40"/>
    <col min="13825" max="13825" width="11.85546875" style="40" customWidth="1"/>
    <col min="13826" max="13826" width="13.85546875" style="40" customWidth="1"/>
    <col min="13827" max="13827" width="7.85546875" style="40" customWidth="1"/>
    <col min="13828" max="13828" width="7.140625" style="40" customWidth="1"/>
    <col min="13829" max="13829" width="11.5703125" style="40" customWidth="1"/>
    <col min="13830" max="13830" width="9.140625" style="40" customWidth="1"/>
    <col min="13831" max="13831" width="11.28515625" style="40" customWidth="1"/>
    <col min="13832" max="13832" width="12.7109375" style="40" customWidth="1"/>
    <col min="13833" max="14080" width="9.140625" style="40"/>
    <col min="14081" max="14081" width="11.85546875" style="40" customWidth="1"/>
    <col min="14082" max="14082" width="13.85546875" style="40" customWidth="1"/>
    <col min="14083" max="14083" width="7.85546875" style="40" customWidth="1"/>
    <col min="14084" max="14084" width="7.140625" style="40" customWidth="1"/>
    <col min="14085" max="14085" width="11.5703125" style="40" customWidth="1"/>
    <col min="14086" max="14086" width="9.140625" style="40" customWidth="1"/>
    <col min="14087" max="14087" width="11.28515625" style="40" customWidth="1"/>
    <col min="14088" max="14088" width="12.7109375" style="40" customWidth="1"/>
    <col min="14089" max="14336" width="10.28515625" style="40"/>
    <col min="14337" max="14337" width="11.85546875" style="40" customWidth="1"/>
    <col min="14338" max="14338" width="13.85546875" style="40" customWidth="1"/>
    <col min="14339" max="14339" width="7.85546875" style="40" customWidth="1"/>
    <col min="14340" max="14340" width="7.140625" style="40" customWidth="1"/>
    <col min="14341" max="14341" width="11.5703125" style="40" customWidth="1"/>
    <col min="14342" max="14342" width="9.140625" style="40" customWidth="1"/>
    <col min="14343" max="14343" width="11.28515625" style="40" customWidth="1"/>
    <col min="14344" max="14344" width="12.7109375" style="40" customWidth="1"/>
    <col min="14345" max="14592" width="9.140625" style="40"/>
    <col min="14593" max="14593" width="11.85546875" style="40" customWidth="1"/>
    <col min="14594" max="14594" width="13.85546875" style="40" customWidth="1"/>
    <col min="14595" max="14595" width="7.85546875" style="40" customWidth="1"/>
    <col min="14596" max="14596" width="7.140625" style="40" customWidth="1"/>
    <col min="14597" max="14597" width="11.5703125" style="40" customWidth="1"/>
    <col min="14598" max="14598" width="9.140625" style="40" customWidth="1"/>
    <col min="14599" max="14599" width="11.28515625" style="40" customWidth="1"/>
    <col min="14600" max="14600" width="12.7109375" style="40" customWidth="1"/>
    <col min="14601" max="14848" width="9.140625" style="40"/>
    <col min="14849" max="14849" width="11.85546875" style="40" customWidth="1"/>
    <col min="14850" max="14850" width="13.85546875" style="40" customWidth="1"/>
    <col min="14851" max="14851" width="7.85546875" style="40" customWidth="1"/>
    <col min="14852" max="14852" width="7.140625" style="40" customWidth="1"/>
    <col min="14853" max="14853" width="11.5703125" style="40" customWidth="1"/>
    <col min="14854" max="14854" width="9.140625" style="40" customWidth="1"/>
    <col min="14855" max="14855" width="11.28515625" style="40" customWidth="1"/>
    <col min="14856" max="14856" width="12.7109375" style="40" customWidth="1"/>
    <col min="14857" max="15104" width="9.140625" style="40"/>
    <col min="15105" max="15105" width="11.85546875" style="40" customWidth="1"/>
    <col min="15106" max="15106" width="13.85546875" style="40" customWidth="1"/>
    <col min="15107" max="15107" width="7.85546875" style="40" customWidth="1"/>
    <col min="15108" max="15108" width="7.140625" style="40" customWidth="1"/>
    <col min="15109" max="15109" width="11.5703125" style="40" customWidth="1"/>
    <col min="15110" max="15110" width="9.140625" style="40" customWidth="1"/>
    <col min="15111" max="15111" width="11.28515625" style="40" customWidth="1"/>
    <col min="15112" max="15112" width="12.7109375" style="40" customWidth="1"/>
    <col min="15113" max="15360" width="10.28515625" style="40"/>
    <col min="15361" max="15361" width="11.85546875" style="40" customWidth="1"/>
    <col min="15362" max="15362" width="13.85546875" style="40" customWidth="1"/>
    <col min="15363" max="15363" width="7.85546875" style="40" customWidth="1"/>
    <col min="15364" max="15364" width="7.140625" style="40" customWidth="1"/>
    <col min="15365" max="15365" width="11.5703125" style="40" customWidth="1"/>
    <col min="15366" max="15366" width="9.140625" style="40" customWidth="1"/>
    <col min="15367" max="15367" width="11.28515625" style="40" customWidth="1"/>
    <col min="15368" max="15368" width="12.7109375" style="40" customWidth="1"/>
    <col min="15369" max="15616" width="9.140625" style="40"/>
    <col min="15617" max="15617" width="11.85546875" style="40" customWidth="1"/>
    <col min="15618" max="15618" width="13.85546875" style="40" customWidth="1"/>
    <col min="15619" max="15619" width="7.85546875" style="40" customWidth="1"/>
    <col min="15620" max="15620" width="7.140625" style="40" customWidth="1"/>
    <col min="15621" max="15621" width="11.5703125" style="40" customWidth="1"/>
    <col min="15622" max="15622" width="9.140625" style="40" customWidth="1"/>
    <col min="15623" max="15623" width="11.28515625" style="40" customWidth="1"/>
    <col min="15624" max="15624" width="12.7109375" style="40" customWidth="1"/>
    <col min="15625" max="15872" width="9.140625" style="40"/>
    <col min="15873" max="15873" width="11.85546875" style="40" customWidth="1"/>
    <col min="15874" max="15874" width="13.85546875" style="40" customWidth="1"/>
    <col min="15875" max="15875" width="7.85546875" style="40" customWidth="1"/>
    <col min="15876" max="15876" width="7.140625" style="40" customWidth="1"/>
    <col min="15877" max="15877" width="11.5703125" style="40" customWidth="1"/>
    <col min="15878" max="15878" width="9.140625" style="40" customWidth="1"/>
    <col min="15879" max="15879" width="11.28515625" style="40" customWidth="1"/>
    <col min="15880" max="15880" width="12.7109375" style="40" customWidth="1"/>
    <col min="15881" max="16128" width="9.140625" style="40"/>
    <col min="16129" max="16129" width="11.85546875" style="40" customWidth="1"/>
    <col min="16130" max="16130" width="13.85546875" style="40" customWidth="1"/>
    <col min="16131" max="16131" width="7.85546875" style="40" customWidth="1"/>
    <col min="16132" max="16132" width="7.140625" style="40" customWidth="1"/>
    <col min="16133" max="16133" width="11.5703125" style="40" customWidth="1"/>
    <col min="16134" max="16134" width="9.140625" style="40" customWidth="1"/>
    <col min="16135" max="16135" width="11.28515625" style="40" customWidth="1"/>
    <col min="16136" max="16136" width="12.7109375" style="40" customWidth="1"/>
    <col min="16137" max="16384" width="10.28515625" style="40"/>
  </cols>
  <sheetData>
    <row r="1" spans="1:8" x14ac:dyDescent="0.25">
      <c r="A1" s="296" t="s">
        <v>62</v>
      </c>
      <c r="B1" s="296"/>
      <c r="C1" s="296"/>
      <c r="D1" s="296"/>
      <c r="E1" s="296"/>
      <c r="F1" s="296"/>
      <c r="G1" s="296"/>
      <c r="H1" s="296"/>
    </row>
    <row r="2" spans="1:8" x14ac:dyDescent="0.25">
      <c r="A2" s="74"/>
      <c r="B2" s="74"/>
      <c r="C2" s="296" t="s">
        <v>63</v>
      </c>
      <c r="D2" s="296"/>
      <c r="E2" s="296"/>
      <c r="F2" s="296"/>
    </row>
    <row r="3" spans="1:8" x14ac:dyDescent="0.25">
      <c r="A3" s="291"/>
      <c r="B3" s="291"/>
      <c r="C3" s="276" t="s">
        <v>64</v>
      </c>
      <c r="D3" s="276"/>
      <c r="E3" s="276"/>
      <c r="F3" s="276"/>
      <c r="G3" s="291"/>
      <c r="H3" s="291"/>
    </row>
    <row r="4" spans="1:8" x14ac:dyDescent="0.25">
      <c r="A4" s="276" t="s">
        <v>66</v>
      </c>
      <c r="B4" s="293"/>
      <c r="C4" s="305" t="str">
        <f>IF(ISBLANK($A$7),"",VLOOKUP($A$7, ITEMS!$A$1:$C$994,3,FALSE))</f>
        <v>ASHPALT CEMENT COST ADUSTMENT (MONTH )</v>
      </c>
      <c r="D4" s="306"/>
      <c r="E4" s="306"/>
      <c r="F4" s="307"/>
      <c r="G4" s="308" t="s">
        <v>67</v>
      </c>
      <c r="H4" s="298"/>
    </row>
    <row r="5" spans="1:8" x14ac:dyDescent="0.25">
      <c r="A5" s="309">
        <f>'Contract Information'!B2</f>
        <v>0</v>
      </c>
      <c r="B5" s="292"/>
      <c r="C5" s="300"/>
      <c r="D5" s="301"/>
      <c r="E5" s="301"/>
      <c r="F5" s="302"/>
      <c r="G5" s="91"/>
      <c r="H5" s="92" t="str">
        <f>A7</f>
        <v>401502-03</v>
      </c>
    </row>
    <row r="6" spans="1:8" x14ac:dyDescent="0.25">
      <c r="A6" s="276" t="s">
        <v>68</v>
      </c>
      <c r="B6" s="293"/>
      <c r="C6" s="276" t="s">
        <v>95</v>
      </c>
      <c r="D6" s="276"/>
      <c r="E6" s="276"/>
      <c r="F6" s="293"/>
      <c r="G6" s="303"/>
      <c r="H6" s="304"/>
    </row>
    <row r="7" spans="1:8" x14ac:dyDescent="0.25">
      <c r="A7" s="329" t="s">
        <v>15</v>
      </c>
      <c r="B7" s="330"/>
      <c r="C7" s="75"/>
      <c r="D7" s="75"/>
      <c r="E7" s="75"/>
      <c r="F7" s="76"/>
      <c r="G7" s="77"/>
      <c r="H7" s="93"/>
    </row>
    <row r="8" spans="1:8" ht="15.75" thickBot="1" x14ac:dyDescent="0.3">
      <c r="A8" s="61"/>
      <c r="B8" s="62"/>
      <c r="C8" s="79"/>
      <c r="D8" s="79" t="s">
        <v>125</v>
      </c>
      <c r="E8" s="79"/>
      <c r="F8" s="80">
        <f>B46</f>
        <v>0</v>
      </c>
      <c r="G8" s="94" t="s">
        <v>71</v>
      </c>
      <c r="H8" s="62" t="s">
        <v>55</v>
      </c>
    </row>
    <row r="9" spans="1:8" ht="15.75" thickTop="1" x14ac:dyDescent="0.25">
      <c r="A9" s="58"/>
      <c r="B9" s="58"/>
      <c r="C9" s="75"/>
      <c r="D9" s="75"/>
      <c r="E9" s="75"/>
      <c r="F9" s="75"/>
      <c r="G9" s="36"/>
      <c r="H9" s="36"/>
    </row>
    <row r="10" spans="1:8" x14ac:dyDescent="0.25">
      <c r="B10" s="51"/>
      <c r="H10" s="63" t="s">
        <v>75</v>
      </c>
    </row>
    <row r="11" spans="1:8" ht="14.25" customHeight="1" x14ac:dyDescent="0.25">
      <c r="A11" s="60" t="s">
        <v>55</v>
      </c>
      <c r="B11" s="81" t="s">
        <v>96</v>
      </c>
      <c r="C11" s="261" t="s">
        <v>56</v>
      </c>
      <c r="D11" s="253"/>
      <c r="E11" s="60" t="s">
        <v>81</v>
      </c>
      <c r="F11" s="60" t="s">
        <v>97</v>
      </c>
      <c r="G11" s="41" t="s">
        <v>98</v>
      </c>
      <c r="H11" s="68" t="s">
        <v>98</v>
      </c>
    </row>
    <row r="12" spans="1:8" x14ac:dyDescent="0.25">
      <c r="A12" s="71"/>
      <c r="B12" s="60"/>
      <c r="C12" s="303"/>
      <c r="D12" s="304"/>
      <c r="E12" s="82"/>
      <c r="F12" s="82"/>
      <c r="G12" s="82" t="str">
        <f t="shared" ref="G12:G45" si="0">IF(ISBLANK($E12),"",$E12*$F12/100)</f>
        <v/>
      </c>
      <c r="H12" s="82" t="str">
        <f>IF(ISBLANK($E12),"",SUM($G$12:$G12))</f>
        <v/>
      </c>
    </row>
    <row r="13" spans="1:8" x14ac:dyDescent="0.25">
      <c r="A13" s="71"/>
      <c r="B13" s="60"/>
      <c r="C13" s="303"/>
      <c r="D13" s="304"/>
      <c r="E13" s="82"/>
      <c r="F13" s="82"/>
      <c r="G13" s="82" t="str">
        <f t="shared" si="0"/>
        <v/>
      </c>
      <c r="H13" s="82" t="str">
        <f>IF(ISBLANK($E13),"",SUM($G$12:$G13))</f>
        <v/>
      </c>
    </row>
    <row r="14" spans="1:8" x14ac:dyDescent="0.25">
      <c r="A14" s="71"/>
      <c r="B14" s="60"/>
      <c r="C14" s="303"/>
      <c r="D14" s="304"/>
      <c r="E14" s="82"/>
      <c r="F14" s="82"/>
      <c r="G14" s="82" t="str">
        <f t="shared" si="0"/>
        <v/>
      </c>
      <c r="H14" s="82" t="str">
        <f>IF(ISBLANK($E14),"",SUM($G$12:$G14))</f>
        <v/>
      </c>
    </row>
    <row r="15" spans="1:8" ht="12.75" customHeight="1" x14ac:dyDescent="0.25">
      <c r="A15" s="71"/>
      <c r="B15" s="60"/>
      <c r="C15" s="303"/>
      <c r="D15" s="304"/>
      <c r="E15" s="82"/>
      <c r="F15" s="82"/>
      <c r="G15" s="82" t="str">
        <f t="shared" si="0"/>
        <v/>
      </c>
      <c r="H15" s="82" t="str">
        <f>IF(ISBLANK($E15),"",SUM($G$12:$G15))</f>
        <v/>
      </c>
    </row>
    <row r="16" spans="1:8" x14ac:dyDescent="0.25">
      <c r="A16" s="71"/>
      <c r="B16" s="60"/>
      <c r="C16" s="303"/>
      <c r="D16" s="304"/>
      <c r="E16" s="82"/>
      <c r="F16" s="82"/>
      <c r="G16" s="82" t="str">
        <f t="shared" si="0"/>
        <v/>
      </c>
      <c r="H16" s="82" t="str">
        <f>IF(ISBLANK($E16),"",SUM($G$12:$G16))</f>
        <v/>
      </c>
    </row>
    <row r="17" spans="1:8" x14ac:dyDescent="0.25">
      <c r="A17" s="71"/>
      <c r="B17" s="60"/>
      <c r="C17" s="303"/>
      <c r="D17" s="304"/>
      <c r="E17" s="82"/>
      <c r="F17" s="82"/>
      <c r="G17" s="82" t="str">
        <f t="shared" si="0"/>
        <v/>
      </c>
      <c r="H17" s="82" t="str">
        <f>IF(ISBLANK($E17),"",SUM($G$12:$G17))</f>
        <v/>
      </c>
    </row>
    <row r="18" spans="1:8" x14ac:dyDescent="0.25">
      <c r="A18" s="71"/>
      <c r="B18" s="60"/>
      <c r="C18" s="303"/>
      <c r="D18" s="304"/>
      <c r="E18" s="82"/>
      <c r="F18" s="82"/>
      <c r="G18" s="82" t="str">
        <f t="shared" si="0"/>
        <v/>
      </c>
      <c r="H18" s="82" t="str">
        <f>IF(ISBLANK($E18),"",SUM($G$12:$G18))</f>
        <v/>
      </c>
    </row>
    <row r="19" spans="1:8" x14ac:dyDescent="0.25">
      <c r="A19" s="71"/>
      <c r="B19" s="60"/>
      <c r="C19" s="303"/>
      <c r="D19" s="304"/>
      <c r="E19" s="82"/>
      <c r="F19" s="82"/>
      <c r="G19" s="82" t="str">
        <f t="shared" si="0"/>
        <v/>
      </c>
      <c r="H19" s="82" t="str">
        <f>IF(ISBLANK($E19),"",SUM($G$12:$G19))</f>
        <v/>
      </c>
    </row>
    <row r="20" spans="1:8" x14ac:dyDescent="0.25">
      <c r="A20" s="71"/>
      <c r="B20" s="60"/>
      <c r="C20" s="303"/>
      <c r="D20" s="304"/>
      <c r="E20" s="82"/>
      <c r="F20" s="82"/>
      <c r="G20" s="82" t="str">
        <f t="shared" si="0"/>
        <v/>
      </c>
      <c r="H20" s="82" t="str">
        <f>IF(ISBLANK($E20),"",SUM($G$12:$G20))</f>
        <v/>
      </c>
    </row>
    <row r="21" spans="1:8" x14ac:dyDescent="0.25">
      <c r="A21" s="71"/>
      <c r="B21" s="60"/>
      <c r="C21" s="303"/>
      <c r="D21" s="304"/>
      <c r="E21" s="82"/>
      <c r="F21" s="82"/>
      <c r="G21" s="82" t="str">
        <f t="shared" si="0"/>
        <v/>
      </c>
      <c r="H21" s="82" t="str">
        <f>IF(ISBLANK($E21),"",SUM($G$12:$G21))</f>
        <v/>
      </c>
    </row>
    <row r="22" spans="1:8" x14ac:dyDescent="0.25">
      <c r="A22" s="71"/>
      <c r="B22" s="60"/>
      <c r="C22" s="303"/>
      <c r="D22" s="304"/>
      <c r="E22" s="82"/>
      <c r="F22" s="82"/>
      <c r="G22" s="82" t="str">
        <f t="shared" si="0"/>
        <v/>
      </c>
      <c r="H22" s="82" t="str">
        <f>IF(ISBLANK($E22),"",SUM($G$12:$G22))</f>
        <v/>
      </c>
    </row>
    <row r="23" spans="1:8" x14ac:dyDescent="0.25">
      <c r="A23" s="71"/>
      <c r="B23" s="60"/>
      <c r="C23" s="303"/>
      <c r="D23" s="304"/>
      <c r="E23" s="82"/>
      <c r="F23" s="82"/>
      <c r="G23" s="82" t="str">
        <f t="shared" si="0"/>
        <v/>
      </c>
      <c r="H23" s="82" t="str">
        <f>IF(ISBLANK($E23),"",SUM($G$12:$G23))</f>
        <v/>
      </c>
    </row>
    <row r="24" spans="1:8" x14ac:dyDescent="0.25">
      <c r="A24" s="71"/>
      <c r="B24" s="60"/>
      <c r="C24" s="303"/>
      <c r="D24" s="304"/>
      <c r="E24" s="82"/>
      <c r="F24" s="82"/>
      <c r="G24" s="82" t="str">
        <f t="shared" si="0"/>
        <v/>
      </c>
      <c r="H24" s="82" t="str">
        <f>IF(ISBLANK($E24),"",SUM($G$12:$G24))</f>
        <v/>
      </c>
    </row>
    <row r="25" spans="1:8" x14ac:dyDescent="0.25">
      <c r="A25" s="71"/>
      <c r="B25" s="60"/>
      <c r="C25" s="303"/>
      <c r="D25" s="304"/>
      <c r="E25" s="82"/>
      <c r="F25" s="82"/>
      <c r="G25" s="82" t="str">
        <f t="shared" si="0"/>
        <v/>
      </c>
      <c r="H25" s="82" t="str">
        <f>IF(ISBLANK($E25),"",SUM($G$12:$G25))</f>
        <v/>
      </c>
    </row>
    <row r="26" spans="1:8" x14ac:dyDescent="0.25">
      <c r="A26" s="71"/>
      <c r="B26" s="60"/>
      <c r="C26" s="303"/>
      <c r="D26" s="304"/>
      <c r="E26" s="82"/>
      <c r="F26" s="82"/>
      <c r="G26" s="82" t="str">
        <f t="shared" si="0"/>
        <v/>
      </c>
      <c r="H26" s="82" t="str">
        <f>IF(ISBLANK($E26),"",SUM($G$12:$G26))</f>
        <v/>
      </c>
    </row>
    <row r="27" spans="1:8" x14ac:dyDescent="0.25">
      <c r="A27" s="71"/>
      <c r="B27" s="60"/>
      <c r="C27" s="303"/>
      <c r="D27" s="304"/>
      <c r="E27" s="82"/>
      <c r="F27" s="82"/>
      <c r="G27" s="82" t="str">
        <f t="shared" si="0"/>
        <v/>
      </c>
      <c r="H27" s="82" t="str">
        <f>IF(ISBLANK($E27),"",SUM($G$12:$G27))</f>
        <v/>
      </c>
    </row>
    <row r="28" spans="1:8" x14ac:dyDescent="0.25">
      <c r="A28" s="71"/>
      <c r="B28" s="60"/>
      <c r="C28" s="303"/>
      <c r="D28" s="304"/>
      <c r="E28" s="82"/>
      <c r="F28" s="82"/>
      <c r="G28" s="82" t="str">
        <f t="shared" si="0"/>
        <v/>
      </c>
      <c r="H28" s="82" t="str">
        <f>IF(ISBLANK($E28),"",SUM($G$12:$G28))</f>
        <v/>
      </c>
    </row>
    <row r="29" spans="1:8" x14ac:dyDescent="0.25">
      <c r="A29" s="71"/>
      <c r="B29" s="60"/>
      <c r="C29" s="303"/>
      <c r="D29" s="304"/>
      <c r="E29" s="82"/>
      <c r="F29" s="82"/>
      <c r="G29" s="82" t="str">
        <f t="shared" si="0"/>
        <v/>
      </c>
      <c r="H29" s="82" t="str">
        <f>IF(ISBLANK($E29),"",SUM($G$12:$G29))</f>
        <v/>
      </c>
    </row>
    <row r="30" spans="1:8" x14ac:dyDescent="0.25">
      <c r="A30" s="71"/>
      <c r="B30" s="60"/>
      <c r="C30" s="303"/>
      <c r="D30" s="304"/>
      <c r="E30" s="82"/>
      <c r="F30" s="82"/>
      <c r="G30" s="82" t="str">
        <f t="shared" si="0"/>
        <v/>
      </c>
      <c r="H30" s="82" t="str">
        <f>IF(ISBLANK($E30),"",SUM($G$12:$G30))</f>
        <v/>
      </c>
    </row>
    <row r="31" spans="1:8" x14ac:dyDescent="0.25">
      <c r="A31" s="71"/>
      <c r="B31" s="60"/>
      <c r="C31" s="303"/>
      <c r="D31" s="304"/>
      <c r="E31" s="82"/>
      <c r="F31" s="82"/>
      <c r="G31" s="82" t="str">
        <f t="shared" si="0"/>
        <v/>
      </c>
      <c r="H31" s="82" t="str">
        <f>IF(ISBLANK($E31),"",SUM($G$12:$G31))</f>
        <v/>
      </c>
    </row>
    <row r="32" spans="1:8" x14ac:dyDescent="0.25">
      <c r="A32" s="71"/>
      <c r="B32" s="60"/>
      <c r="C32" s="303"/>
      <c r="D32" s="304"/>
      <c r="E32" s="82"/>
      <c r="F32" s="82"/>
      <c r="G32" s="82" t="str">
        <f t="shared" si="0"/>
        <v/>
      </c>
      <c r="H32" s="82" t="str">
        <f>IF(ISBLANK($E32),"",SUM($G$12:$G32))</f>
        <v/>
      </c>
    </row>
    <row r="33" spans="1:8" x14ac:dyDescent="0.25">
      <c r="A33" s="71"/>
      <c r="B33" s="60"/>
      <c r="C33" s="303"/>
      <c r="D33" s="304"/>
      <c r="E33" s="82"/>
      <c r="F33" s="82"/>
      <c r="G33" s="82" t="str">
        <f t="shared" si="0"/>
        <v/>
      </c>
      <c r="H33" s="82" t="str">
        <f>IF(ISBLANK($E33),"",SUM($G$12:$G33))</f>
        <v/>
      </c>
    </row>
    <row r="34" spans="1:8" x14ac:dyDescent="0.25">
      <c r="A34" s="71"/>
      <c r="B34" s="60"/>
      <c r="C34" s="303"/>
      <c r="D34" s="304"/>
      <c r="E34" s="82"/>
      <c r="F34" s="82"/>
      <c r="G34" s="82" t="str">
        <f t="shared" si="0"/>
        <v/>
      </c>
      <c r="H34" s="82" t="str">
        <f>IF(ISBLANK($E34),"",SUM($G$12:$G34))</f>
        <v/>
      </c>
    </row>
    <row r="35" spans="1:8" x14ac:dyDescent="0.25">
      <c r="A35" s="71"/>
      <c r="B35" s="60"/>
      <c r="C35" s="303"/>
      <c r="D35" s="304"/>
      <c r="E35" s="82"/>
      <c r="F35" s="82"/>
      <c r="G35" s="82" t="str">
        <f t="shared" si="0"/>
        <v/>
      </c>
      <c r="H35" s="82" t="str">
        <f>IF(ISBLANK($E35),"",SUM($G$12:$G35))</f>
        <v/>
      </c>
    </row>
    <row r="36" spans="1:8" x14ac:dyDescent="0.25">
      <c r="A36" s="71"/>
      <c r="B36" s="60"/>
      <c r="C36" s="303"/>
      <c r="D36" s="304"/>
      <c r="E36" s="82"/>
      <c r="F36" s="82"/>
      <c r="G36" s="82" t="str">
        <f t="shared" si="0"/>
        <v/>
      </c>
      <c r="H36" s="82" t="str">
        <f>IF(ISBLANK($E36),"",SUM($G$12:$G36))</f>
        <v/>
      </c>
    </row>
    <row r="37" spans="1:8" x14ac:dyDescent="0.25">
      <c r="A37" s="60"/>
      <c r="B37" s="60"/>
      <c r="C37" s="303"/>
      <c r="D37" s="304"/>
      <c r="E37" s="83"/>
      <c r="F37" s="84"/>
      <c r="G37" s="82" t="str">
        <f t="shared" si="0"/>
        <v/>
      </c>
      <c r="H37" s="85" t="str">
        <f>IF(ISBLANK($E37),"",SUM($G$12:$G37))</f>
        <v/>
      </c>
    </row>
    <row r="38" spans="1:8" x14ac:dyDescent="0.25">
      <c r="A38" s="60"/>
      <c r="B38" s="60"/>
      <c r="C38" s="303"/>
      <c r="D38" s="304"/>
      <c r="E38" s="83"/>
      <c r="F38" s="84"/>
      <c r="G38" s="82" t="str">
        <f t="shared" si="0"/>
        <v/>
      </c>
      <c r="H38" s="85" t="str">
        <f>IF(ISBLANK($E38),"",SUM($G$12:$G38))</f>
        <v/>
      </c>
    </row>
    <row r="39" spans="1:8" x14ac:dyDescent="0.25">
      <c r="A39" s="60"/>
      <c r="B39" s="60"/>
      <c r="C39" s="303"/>
      <c r="D39" s="304"/>
      <c r="E39" s="83"/>
      <c r="F39" s="84"/>
      <c r="G39" s="82" t="str">
        <f t="shared" si="0"/>
        <v/>
      </c>
      <c r="H39" s="85" t="str">
        <f>IF(ISBLANK($E39),"",SUM($G$12:$G39))</f>
        <v/>
      </c>
    </row>
    <row r="40" spans="1:8" x14ac:dyDescent="0.25">
      <c r="A40" s="60"/>
      <c r="B40" s="60"/>
      <c r="C40" s="303"/>
      <c r="D40" s="304"/>
      <c r="E40" s="83"/>
      <c r="F40" s="84"/>
      <c r="G40" s="82" t="str">
        <f t="shared" si="0"/>
        <v/>
      </c>
      <c r="H40" s="85" t="str">
        <f>IF(ISBLANK($E40),"",SUM($G$12:$G40))</f>
        <v/>
      </c>
    </row>
    <row r="41" spans="1:8" x14ac:dyDescent="0.25">
      <c r="A41" s="60"/>
      <c r="B41" s="60"/>
      <c r="C41" s="303"/>
      <c r="D41" s="304"/>
      <c r="E41" s="83"/>
      <c r="F41" s="84"/>
      <c r="G41" s="82" t="str">
        <f t="shared" si="0"/>
        <v/>
      </c>
      <c r="H41" s="85" t="str">
        <f>IF(ISBLANK($E41),"",SUM($G$12:$G41))</f>
        <v/>
      </c>
    </row>
    <row r="42" spans="1:8" x14ac:dyDescent="0.25">
      <c r="A42" s="60"/>
      <c r="B42" s="60"/>
      <c r="C42" s="303"/>
      <c r="D42" s="304"/>
      <c r="E42" s="83"/>
      <c r="F42" s="84"/>
      <c r="G42" s="82" t="str">
        <f t="shared" si="0"/>
        <v/>
      </c>
      <c r="H42" s="85" t="str">
        <f>IF(ISBLANK($E42),"",SUM($G$12:$G42))</f>
        <v/>
      </c>
    </row>
    <row r="43" spans="1:8" x14ac:dyDescent="0.25">
      <c r="A43" s="60" t="s">
        <v>99</v>
      </c>
      <c r="B43" s="86">
        <f>'Contract Information'!B9</f>
        <v>0</v>
      </c>
      <c r="C43" s="303"/>
      <c r="D43" s="304"/>
      <c r="E43" s="83"/>
      <c r="F43" s="84"/>
      <c r="G43" s="82" t="str">
        <f t="shared" si="0"/>
        <v/>
      </c>
      <c r="H43" s="85" t="str">
        <f>IF(ISBLANK($E43),"",SUM($G$12:$G43))</f>
        <v/>
      </c>
    </row>
    <row r="44" spans="1:8" x14ac:dyDescent="0.25">
      <c r="A44" s="60" t="s">
        <v>100</v>
      </c>
      <c r="B44" s="86"/>
      <c r="C44" s="312" t="s">
        <v>101</v>
      </c>
      <c r="D44" s="313"/>
      <c r="E44" s="71"/>
      <c r="F44" s="84"/>
      <c r="G44" s="82" t="str">
        <f t="shared" si="0"/>
        <v/>
      </c>
      <c r="H44" s="85" t="str">
        <f>IF(ISBLANK($E44),"",SUM($G$12:$G44))</f>
        <v/>
      </c>
    </row>
    <row r="45" spans="1:8" x14ac:dyDescent="0.25">
      <c r="A45" s="60"/>
      <c r="B45" s="60"/>
      <c r="C45" s="303"/>
      <c r="D45" s="304"/>
      <c r="E45" s="83"/>
      <c r="F45" s="84"/>
      <c r="G45" s="82" t="str">
        <f t="shared" si="0"/>
        <v/>
      </c>
      <c r="H45" s="85" t="str">
        <f>IF(ISBLANK($E45),"",SUM($G$12:$G45))</f>
        <v/>
      </c>
    </row>
    <row r="46" spans="1:8" x14ac:dyDescent="0.25">
      <c r="A46" s="60" t="s">
        <v>102</v>
      </c>
      <c r="B46" s="86">
        <f>B44-B43</f>
        <v>0</v>
      </c>
      <c r="C46" s="303"/>
      <c r="D46" s="304"/>
      <c r="E46" s="83"/>
      <c r="F46" s="310" t="s">
        <v>103</v>
      </c>
      <c r="G46" s="311"/>
      <c r="H46" s="85">
        <f>SUM($G$12:$G45)</f>
        <v>0</v>
      </c>
    </row>
    <row r="47" spans="1:8" x14ac:dyDescent="0.25">
      <c r="A47" s="60"/>
      <c r="B47" s="60"/>
      <c r="C47" s="303"/>
      <c r="D47" s="304"/>
      <c r="E47" s="60"/>
      <c r="F47" s="60"/>
      <c r="G47" s="60"/>
      <c r="H47" s="85" t="str">
        <f>IF(ISBLANK($E47),"",SUM($G$12:$G47))</f>
        <v/>
      </c>
    </row>
  </sheetData>
  <mergeCells count="51">
    <mergeCell ref="G6:H6"/>
    <mergeCell ref="A7:B7"/>
    <mergeCell ref="A1:H1"/>
    <mergeCell ref="C2:F2"/>
    <mergeCell ref="A3:B3"/>
    <mergeCell ref="C3:F3"/>
    <mergeCell ref="G3:H3"/>
    <mergeCell ref="A4:B4"/>
    <mergeCell ref="G4:H4"/>
    <mergeCell ref="C4:F5"/>
    <mergeCell ref="C15:D15"/>
    <mergeCell ref="A5:B5"/>
    <mergeCell ref="A6:B6"/>
    <mergeCell ref="C6:F6"/>
    <mergeCell ref="C11:D11"/>
    <mergeCell ref="C12:D12"/>
    <mergeCell ref="C13:D13"/>
    <mergeCell ref="C14:D14"/>
    <mergeCell ref="C27:D27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35:D35"/>
    <mergeCell ref="C28:D28"/>
    <mergeCell ref="C29:D29"/>
    <mergeCell ref="C30:D30"/>
    <mergeCell ref="C31:D31"/>
    <mergeCell ref="C32:D32"/>
    <mergeCell ref="C33:D33"/>
    <mergeCell ref="C34:D34"/>
    <mergeCell ref="F46:G46"/>
    <mergeCell ref="C36:D36"/>
    <mergeCell ref="C37:D37"/>
    <mergeCell ref="C38:D38"/>
    <mergeCell ref="C39:D39"/>
    <mergeCell ref="C40:D40"/>
    <mergeCell ref="C41:D41"/>
    <mergeCell ref="C47:D47"/>
    <mergeCell ref="C42:D42"/>
    <mergeCell ref="C43:D43"/>
    <mergeCell ref="C44:D44"/>
    <mergeCell ref="C45:D45"/>
    <mergeCell ref="C46:D46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A7" sqref="A7:B7"/>
    </sheetView>
  </sheetViews>
  <sheetFormatPr defaultColWidth="10.28515625" defaultRowHeight="15" x14ac:dyDescent="0.25"/>
  <cols>
    <col min="1" max="1" width="11.28515625" style="40" customWidth="1"/>
    <col min="2" max="2" width="14.5703125" style="40" customWidth="1"/>
    <col min="3" max="3" width="7.28515625" style="40" customWidth="1"/>
    <col min="4" max="4" width="12.28515625" style="40" customWidth="1"/>
    <col min="5" max="5" width="14.5703125" style="40" customWidth="1"/>
    <col min="6" max="6" width="7" style="40" customWidth="1"/>
    <col min="7" max="7" width="11.28515625" style="40" customWidth="1"/>
    <col min="8" max="8" width="14.5703125" style="40" customWidth="1"/>
    <col min="9" max="16384" width="10.28515625" style="40"/>
  </cols>
  <sheetData>
    <row r="1" spans="1:11" x14ac:dyDescent="0.25">
      <c r="A1" s="296" t="s">
        <v>62</v>
      </c>
      <c r="B1" s="296"/>
      <c r="C1" s="296"/>
      <c r="D1" s="296"/>
      <c r="E1" s="296"/>
      <c r="F1" s="296"/>
      <c r="G1" s="296"/>
      <c r="H1" s="296"/>
    </row>
    <row r="2" spans="1:11" x14ac:dyDescent="0.25">
      <c r="A2" s="74"/>
      <c r="B2" s="74"/>
      <c r="C2" s="296" t="s">
        <v>63</v>
      </c>
      <c r="D2" s="296"/>
      <c r="E2" s="296"/>
      <c r="F2" s="296"/>
    </row>
    <row r="3" spans="1:11" x14ac:dyDescent="0.25">
      <c r="A3" s="291"/>
      <c r="B3" s="291"/>
      <c r="C3" s="276" t="s">
        <v>64</v>
      </c>
      <c r="D3" s="276"/>
      <c r="E3" s="276"/>
      <c r="F3" s="276"/>
      <c r="G3" s="291"/>
      <c r="H3" s="291"/>
    </row>
    <row r="4" spans="1:11" x14ac:dyDescent="0.25">
      <c r="A4" s="276" t="s">
        <v>66</v>
      </c>
      <c r="B4" s="293"/>
      <c r="C4" s="276"/>
      <c r="D4" s="276"/>
      <c r="E4" s="276"/>
      <c r="F4" s="293"/>
      <c r="G4" s="296" t="s">
        <v>67</v>
      </c>
      <c r="H4" s="296"/>
    </row>
    <row r="5" spans="1:11" x14ac:dyDescent="0.25">
      <c r="A5" s="291">
        <f>'Contract Information'!B2</f>
        <v>0</v>
      </c>
      <c r="B5" s="292"/>
      <c r="C5" s="323" t="str">
        <f>IF(ISBLANK($A$7),"",VLOOKUP($A$7, ITEMS!$A$1:$C$994,3,FALSE))</f>
        <v>ASHPALT CEMENT COST ADUSTMENT (MONTH )</v>
      </c>
      <c r="D5" s="291"/>
      <c r="E5" s="291"/>
      <c r="F5" s="292"/>
      <c r="G5" s="52"/>
      <c r="H5" s="52" t="str">
        <f>A7</f>
        <v>401502-03</v>
      </c>
    </row>
    <row r="6" spans="1:11" x14ac:dyDescent="0.25">
      <c r="A6" s="276" t="s">
        <v>68</v>
      </c>
      <c r="B6" s="293"/>
      <c r="C6" s="276" t="s">
        <v>95</v>
      </c>
      <c r="D6" s="276"/>
      <c r="E6" s="276"/>
      <c r="F6" s="293"/>
      <c r="G6" s="303" t="s">
        <v>69</v>
      </c>
      <c r="H6" s="324"/>
    </row>
    <row r="7" spans="1:11" x14ac:dyDescent="0.25">
      <c r="A7" s="329" t="s">
        <v>15</v>
      </c>
      <c r="B7" s="330"/>
      <c r="C7" s="75"/>
      <c r="D7" s="75"/>
      <c r="E7" s="75"/>
      <c r="F7" s="76"/>
      <c r="G7" s="77"/>
      <c r="H7" s="78"/>
    </row>
    <row r="8" spans="1:11" ht="15.75" thickBot="1" x14ac:dyDescent="0.3">
      <c r="A8" s="61"/>
      <c r="B8" s="62"/>
      <c r="C8" s="79"/>
      <c r="D8" s="79"/>
      <c r="E8" s="79"/>
      <c r="F8" s="87"/>
      <c r="G8" s="61" t="s">
        <v>71</v>
      </c>
      <c r="H8" s="61" t="s">
        <v>55</v>
      </c>
    </row>
    <row r="9" spans="1:11" ht="15.75" thickTop="1" x14ac:dyDescent="0.25">
      <c r="A9" s="58"/>
      <c r="B9" s="58"/>
      <c r="C9" s="75"/>
      <c r="D9" s="75"/>
      <c r="E9" s="75"/>
      <c r="F9" s="75"/>
      <c r="G9" s="36"/>
      <c r="H9" s="36"/>
    </row>
    <row r="10" spans="1:11" x14ac:dyDescent="0.25">
      <c r="A10" s="88" t="s">
        <v>104</v>
      </c>
    </row>
    <row r="11" spans="1:11" x14ac:dyDescent="0.25">
      <c r="C11" s="64"/>
      <c r="K11" s="64"/>
    </row>
    <row r="12" spans="1:11" s="36" customFormat="1" x14ac:dyDescent="0.25">
      <c r="A12" s="60" t="s">
        <v>55</v>
      </c>
      <c r="B12" s="60" t="s">
        <v>105</v>
      </c>
      <c r="C12" s="89"/>
      <c r="D12" s="60" t="s">
        <v>55</v>
      </c>
      <c r="E12" s="60" t="s">
        <v>105</v>
      </c>
      <c r="F12" s="89"/>
      <c r="G12" s="60" t="s">
        <v>55</v>
      </c>
      <c r="H12" s="60" t="s">
        <v>105</v>
      </c>
    </row>
    <row r="13" spans="1:11" x14ac:dyDescent="0.25">
      <c r="A13" s="38"/>
      <c r="B13" s="38"/>
      <c r="D13" s="38"/>
      <c r="E13" s="38"/>
      <c r="G13" s="38"/>
      <c r="H13" s="38"/>
    </row>
    <row r="14" spans="1:11" x14ac:dyDescent="0.25">
      <c r="A14" s="38"/>
      <c r="B14" s="38"/>
      <c r="D14" s="38"/>
      <c r="E14" s="38"/>
      <c r="G14" s="38"/>
      <c r="H14" s="38"/>
    </row>
    <row r="15" spans="1:11" x14ac:dyDescent="0.25">
      <c r="A15" s="38"/>
      <c r="B15" s="38"/>
      <c r="D15" s="38"/>
      <c r="E15" s="38"/>
      <c r="G15" s="38"/>
      <c r="H15" s="38"/>
    </row>
    <row r="16" spans="1:11" x14ac:dyDescent="0.25">
      <c r="A16" s="38"/>
      <c r="B16" s="38"/>
      <c r="D16" s="38"/>
      <c r="E16" s="38"/>
      <c r="G16" s="38"/>
      <c r="H16" s="38"/>
    </row>
    <row r="17" spans="1:8" x14ac:dyDescent="0.25">
      <c r="A17" s="38"/>
      <c r="B17" s="38"/>
      <c r="D17" s="38"/>
      <c r="E17" s="38"/>
      <c r="G17" s="38"/>
      <c r="H17" s="38"/>
    </row>
    <row r="18" spans="1:8" x14ac:dyDescent="0.25">
      <c r="A18" s="38"/>
      <c r="B18" s="38"/>
      <c r="D18" s="38"/>
      <c r="E18" s="38"/>
      <c r="G18" s="38"/>
      <c r="H18" s="38"/>
    </row>
    <row r="19" spans="1:8" x14ac:dyDescent="0.25">
      <c r="A19" s="38"/>
      <c r="B19" s="38"/>
      <c r="D19" s="38"/>
      <c r="E19" s="38"/>
      <c r="G19" s="38"/>
      <c r="H19" s="38"/>
    </row>
    <row r="20" spans="1:8" x14ac:dyDescent="0.25">
      <c r="A20" s="38"/>
      <c r="B20" s="38"/>
      <c r="D20" s="38"/>
      <c r="E20" s="38"/>
      <c r="G20" s="38"/>
      <c r="H20" s="38"/>
    </row>
    <row r="21" spans="1:8" x14ac:dyDescent="0.25">
      <c r="A21" s="40" t="s">
        <v>106</v>
      </c>
      <c r="B21" s="40">
        <f>SUM(B13:B20)</f>
        <v>0</v>
      </c>
      <c r="D21" s="40" t="s">
        <v>106</v>
      </c>
      <c r="E21" s="40">
        <f>SUM(E13:E20)</f>
        <v>0</v>
      </c>
      <c r="G21" s="40" t="s">
        <v>106</v>
      </c>
      <c r="H21" s="40">
        <f>SUM(H13:H20)</f>
        <v>0</v>
      </c>
    </row>
    <row r="25" spans="1:8" x14ac:dyDescent="0.25">
      <c r="A25" s="40" t="s">
        <v>107</v>
      </c>
      <c r="D25" s="74">
        <v>8.3290000000000006</v>
      </c>
    </row>
    <row r="26" spans="1:8" x14ac:dyDescent="0.25">
      <c r="D26" s="74"/>
    </row>
    <row r="27" spans="1:8" s="36" customFormat="1" x14ac:dyDescent="0.25">
      <c r="B27" s="36" t="s">
        <v>108</v>
      </c>
      <c r="E27" s="36" t="s">
        <v>109</v>
      </c>
      <c r="H27" s="36" t="s">
        <v>110</v>
      </c>
    </row>
    <row r="28" spans="1:8" ht="30" x14ac:dyDescent="0.25">
      <c r="A28" s="51" t="s">
        <v>111</v>
      </c>
      <c r="B28" s="38">
        <f>B21+E21+H21</f>
        <v>0</v>
      </c>
      <c r="C28" s="322" t="s">
        <v>112</v>
      </c>
      <c r="D28" s="322"/>
      <c r="E28" s="38"/>
      <c r="F28" s="305" t="s">
        <v>113</v>
      </c>
      <c r="G28" s="322"/>
      <c r="H28" s="38"/>
    </row>
    <row r="30" spans="1:8" x14ac:dyDescent="0.25">
      <c r="E30" s="36" t="s">
        <v>114</v>
      </c>
    </row>
    <row r="31" spans="1:8" x14ac:dyDescent="0.25">
      <c r="A31" s="296" t="s">
        <v>115</v>
      </c>
      <c r="B31" s="296"/>
      <c r="E31" s="320">
        <f>B28*D25*E28</f>
        <v>0</v>
      </c>
    </row>
    <row r="32" spans="1:8" x14ac:dyDescent="0.25">
      <c r="B32" s="296" t="s">
        <v>116</v>
      </c>
      <c r="C32" s="296"/>
      <c r="D32" s="296"/>
      <c r="E32" s="321"/>
    </row>
    <row r="34" spans="1:9" x14ac:dyDescent="0.25">
      <c r="E34" s="36" t="s">
        <v>117</v>
      </c>
      <c r="H34" s="36" t="s">
        <v>118</v>
      </c>
    </row>
    <row r="35" spans="1:9" x14ac:dyDescent="0.25">
      <c r="A35" s="40" t="s">
        <v>119</v>
      </c>
      <c r="E35" s="320">
        <f>E31*H28</f>
        <v>0</v>
      </c>
      <c r="F35" s="305" t="s">
        <v>120</v>
      </c>
      <c r="G35" s="307"/>
      <c r="H35" s="316">
        <f>E35/2000</f>
        <v>0</v>
      </c>
    </row>
    <row r="36" spans="1:9" x14ac:dyDescent="0.25">
      <c r="B36" s="90"/>
      <c r="C36" s="90"/>
      <c r="D36" s="36" t="s">
        <v>121</v>
      </c>
      <c r="E36" s="321"/>
      <c r="F36" s="305"/>
      <c r="G36" s="307"/>
      <c r="H36" s="317"/>
    </row>
    <row r="39" spans="1:9" x14ac:dyDescent="0.25">
      <c r="A39" s="318" t="s">
        <v>122</v>
      </c>
      <c r="B39" s="318"/>
      <c r="C39" s="287"/>
      <c r="D39" s="287"/>
      <c r="F39" s="318" t="s">
        <v>123</v>
      </c>
      <c r="G39" s="318"/>
      <c r="H39" s="318"/>
      <c r="I39" s="318"/>
    </row>
    <row r="40" spans="1:9" x14ac:dyDescent="0.25">
      <c r="A40" s="314" t="s">
        <v>124</v>
      </c>
      <c r="B40" s="314"/>
      <c r="C40" s="319">
        <f>'Contract Information'!B9</f>
        <v>0</v>
      </c>
      <c r="D40" s="279"/>
      <c r="F40" s="318"/>
      <c r="G40" s="318"/>
      <c r="H40" s="318"/>
      <c r="I40" s="318"/>
    </row>
    <row r="41" spans="1:9" x14ac:dyDescent="0.25">
      <c r="F41" s="318"/>
      <c r="G41" s="318"/>
      <c r="H41" s="318"/>
      <c r="I41" s="318"/>
    </row>
    <row r="42" spans="1:9" x14ac:dyDescent="0.25">
      <c r="A42" s="314" t="s">
        <v>125</v>
      </c>
      <c r="B42" s="296"/>
      <c r="C42" s="315">
        <f>C39-C40</f>
        <v>0</v>
      </c>
      <c r="D42" s="315"/>
    </row>
    <row r="44" spans="1:9" x14ac:dyDescent="0.25">
      <c r="A44" s="207"/>
      <c r="B44" s="207"/>
      <c r="C44" s="207"/>
      <c r="D44" s="207"/>
      <c r="E44" s="207"/>
      <c r="F44" s="207"/>
      <c r="G44" s="207"/>
      <c r="H44" s="207"/>
    </row>
    <row r="45" spans="1:9" x14ac:dyDescent="0.25">
      <c r="A45" s="207"/>
      <c r="B45" s="207"/>
      <c r="C45" s="207"/>
      <c r="D45" s="207"/>
      <c r="E45" s="207"/>
      <c r="F45" s="207"/>
      <c r="G45" s="207"/>
      <c r="H45" s="207"/>
    </row>
    <row r="46" spans="1:9" x14ac:dyDescent="0.25">
      <c r="A46" s="207"/>
      <c r="B46" s="207"/>
      <c r="C46" s="207"/>
      <c r="D46" s="207"/>
      <c r="E46" s="207"/>
      <c r="F46" s="207"/>
      <c r="G46" s="207"/>
      <c r="H46" s="207"/>
    </row>
    <row r="47" spans="1:9" x14ac:dyDescent="0.25">
      <c r="A47" s="207"/>
      <c r="B47" s="207"/>
      <c r="C47" s="207"/>
      <c r="D47" s="207"/>
      <c r="E47" s="207"/>
      <c r="F47" s="207"/>
      <c r="G47" s="207"/>
      <c r="H47" s="207"/>
    </row>
  </sheetData>
  <mergeCells count="29">
    <mergeCell ref="A7:B7"/>
    <mergeCell ref="A1:H1"/>
    <mergeCell ref="C2:F2"/>
    <mergeCell ref="A3:B3"/>
    <mergeCell ref="C3:F3"/>
    <mergeCell ref="G3:H3"/>
    <mergeCell ref="A4:B4"/>
    <mergeCell ref="C4:F4"/>
    <mergeCell ref="G4:H4"/>
    <mergeCell ref="A5:B5"/>
    <mergeCell ref="C5:F5"/>
    <mergeCell ref="A6:B6"/>
    <mergeCell ref="C6:F6"/>
    <mergeCell ref="G6:H6"/>
    <mergeCell ref="C28:D28"/>
    <mergeCell ref="F28:G28"/>
    <mergeCell ref="A31:B31"/>
    <mergeCell ref="E31:E32"/>
    <mergeCell ref="B32:D32"/>
    <mergeCell ref="A42:B42"/>
    <mergeCell ref="C42:D42"/>
    <mergeCell ref="H35:H36"/>
    <mergeCell ref="A39:B39"/>
    <mergeCell ref="C39:D39"/>
    <mergeCell ref="F39:I41"/>
    <mergeCell ref="A40:B40"/>
    <mergeCell ref="C40:D40"/>
    <mergeCell ref="E35:E36"/>
    <mergeCell ref="F35:G36"/>
  </mergeCells>
  <pageMargins left="0.25" right="0.25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26"/>
  <sheetViews>
    <sheetView workbookViewId="0">
      <selection activeCell="C35" sqref="C35"/>
    </sheetView>
  </sheetViews>
  <sheetFormatPr defaultRowHeight="15" x14ac:dyDescent="0.25"/>
  <cols>
    <col min="1" max="1" width="4" customWidth="1"/>
    <col min="2" max="2" width="40.140625" customWidth="1"/>
    <col min="3" max="3" width="45.7109375" customWidth="1"/>
    <col min="4" max="4" width="4" customWidth="1"/>
  </cols>
  <sheetData>
    <row r="4" spans="2:3" ht="37.5" customHeight="1" x14ac:dyDescent="0.5">
      <c r="B4" s="98" t="s">
        <v>127</v>
      </c>
      <c r="C4" s="173">
        <f>'Contract Information'!B2</f>
        <v>0</v>
      </c>
    </row>
    <row r="6" spans="2:3" ht="69.75" customHeight="1" x14ac:dyDescent="0.25">
      <c r="B6" s="100" t="s">
        <v>128</v>
      </c>
      <c r="C6" s="101">
        <f>'Contract Information'!B4</f>
        <v>0</v>
      </c>
    </row>
    <row r="8" spans="2:3" ht="28.5" customHeight="1" x14ac:dyDescent="0.35">
      <c r="B8" s="95" t="s">
        <v>39</v>
      </c>
      <c r="C8" s="102" t="str">
        <f>IF(ISBLANK('Contract Information'!B6),"",'Contract Information'!B6)</f>
        <v/>
      </c>
    </row>
    <row r="10" spans="2:3" ht="21.75" customHeight="1" x14ac:dyDescent="0.35">
      <c r="B10" s="95" t="s">
        <v>129</v>
      </c>
      <c r="C10" s="103">
        <f>'Contract Information'!B12</f>
        <v>0</v>
      </c>
    </row>
    <row r="11" spans="2:3" ht="21" x14ac:dyDescent="0.35">
      <c r="B11" s="102"/>
      <c r="C11" s="103"/>
    </row>
    <row r="12" spans="2:3" ht="28.5" customHeight="1" x14ac:dyDescent="0.35">
      <c r="B12" s="95" t="s">
        <v>132</v>
      </c>
      <c r="C12" s="99">
        <f>'Contract Information'!B14</f>
        <v>0</v>
      </c>
    </row>
    <row r="15" spans="2:3" ht="57.75" customHeight="1" x14ac:dyDescent="0.25">
      <c r="B15" s="325" t="s">
        <v>8</v>
      </c>
      <c r="C15" s="325"/>
    </row>
    <row r="16" spans="2:3" ht="57.75" customHeight="1" x14ac:dyDescent="0.25">
      <c r="B16" s="325" t="s">
        <v>170</v>
      </c>
      <c r="C16" s="325"/>
    </row>
    <row r="17" spans="2:3" ht="57.75" customHeight="1" x14ac:dyDescent="0.25">
      <c r="B17" s="326"/>
      <c r="C17" s="326"/>
    </row>
    <row r="18" spans="2:3" x14ac:dyDescent="0.25">
      <c r="B18" s="255"/>
      <c r="C18" s="255"/>
    </row>
    <row r="19" spans="2:3" x14ac:dyDescent="0.25">
      <c r="B19" s="255"/>
      <c r="C19" s="255"/>
    </row>
    <row r="20" spans="2:3" x14ac:dyDescent="0.25">
      <c r="B20" s="255"/>
      <c r="C20" s="255"/>
    </row>
    <row r="21" spans="2:3" ht="35.25" customHeight="1" x14ac:dyDescent="0.5">
      <c r="B21" s="104" t="s">
        <v>207</v>
      </c>
      <c r="C21" s="97"/>
    </row>
    <row r="22" spans="2:3" x14ac:dyDescent="0.25">
      <c r="B22" s="255"/>
      <c r="C22" s="255"/>
    </row>
    <row r="23" spans="2:3" x14ac:dyDescent="0.25">
      <c r="B23" s="255"/>
      <c r="C23" s="255"/>
    </row>
    <row r="24" spans="2:3" x14ac:dyDescent="0.25">
      <c r="B24" s="255"/>
      <c r="C24" s="255"/>
    </row>
    <row r="25" spans="2:3" x14ac:dyDescent="0.25">
      <c r="B25" s="255"/>
      <c r="C25" s="255"/>
    </row>
    <row r="26" spans="2:3" x14ac:dyDescent="0.25">
      <c r="B26" s="255"/>
      <c r="C26" s="255"/>
    </row>
  </sheetData>
  <mergeCells count="11">
    <mergeCell ref="B22:C22"/>
    <mergeCell ref="B23:C23"/>
    <mergeCell ref="B24:C24"/>
    <mergeCell ref="B25:C25"/>
    <mergeCell ref="B26:C26"/>
    <mergeCell ref="B20:C20"/>
    <mergeCell ref="B15:C15"/>
    <mergeCell ref="B16:C16"/>
    <mergeCell ref="B17:C17"/>
    <mergeCell ref="B18:C18"/>
    <mergeCell ref="B19:C19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workbookViewId="0">
      <selection activeCell="L9" sqref="L9"/>
    </sheetView>
  </sheetViews>
  <sheetFormatPr defaultColWidth="10.28515625" defaultRowHeight="15" x14ac:dyDescent="0.25"/>
  <cols>
    <col min="1" max="1" width="10.28515625" style="107"/>
    <col min="2" max="2" width="13" style="107" customWidth="1"/>
    <col min="3" max="3" width="17" style="107" customWidth="1"/>
    <col min="4" max="4" width="7.28515625" style="107" customWidth="1"/>
    <col min="5" max="5" width="19.42578125" style="107" customWidth="1"/>
    <col min="6" max="6" width="9.140625" style="107" customWidth="1"/>
    <col min="7" max="7" width="8.140625" style="107" customWidth="1"/>
    <col min="8" max="8" width="8.7109375" style="107" customWidth="1"/>
    <col min="9" max="16384" width="10.28515625" style="107"/>
  </cols>
  <sheetData>
    <row r="1" spans="1:14" x14ac:dyDescent="0.25">
      <c r="B1" s="245" t="s">
        <v>0</v>
      </c>
      <c r="C1" s="245"/>
      <c r="D1" s="245"/>
      <c r="E1" s="245"/>
      <c r="F1" s="245"/>
      <c r="G1" s="245"/>
      <c r="H1" s="245"/>
      <c r="I1" s="4"/>
      <c r="J1" s="4"/>
      <c r="K1" s="4"/>
      <c r="L1" s="4"/>
      <c r="M1" s="4"/>
      <c r="N1" s="4"/>
    </row>
    <row r="2" spans="1:14" x14ac:dyDescent="0.25">
      <c r="B2" s="245" t="s">
        <v>1</v>
      </c>
      <c r="C2" s="245"/>
      <c r="D2" s="245"/>
      <c r="E2" s="245"/>
      <c r="F2" s="245"/>
      <c r="G2" s="245"/>
      <c r="H2" s="245"/>
      <c r="I2" s="4"/>
      <c r="J2" s="4"/>
      <c r="K2" s="4"/>
      <c r="L2" s="4"/>
      <c r="M2" s="4"/>
      <c r="N2" s="4"/>
    </row>
    <row r="3" spans="1:14" x14ac:dyDescent="0.25">
      <c r="B3" s="245" t="s">
        <v>2</v>
      </c>
      <c r="C3" s="245"/>
      <c r="D3" s="245"/>
      <c r="E3" s="245"/>
      <c r="F3" s="245"/>
      <c r="G3" s="245"/>
      <c r="H3" s="245"/>
      <c r="I3" s="4"/>
      <c r="J3" s="4"/>
      <c r="K3" s="4"/>
      <c r="L3" s="4"/>
      <c r="M3" s="4"/>
      <c r="N3" s="4"/>
    </row>
    <row r="4" spans="1:14" ht="8.25" customHeight="1" x14ac:dyDescent="0.25">
      <c r="A4" s="245" t="s">
        <v>9</v>
      </c>
      <c r="B4" s="245"/>
      <c r="C4" s="245"/>
      <c r="D4" s="245"/>
      <c r="E4" s="245"/>
      <c r="F4" s="245"/>
      <c r="G4" s="245"/>
      <c r="H4" s="245"/>
      <c r="I4" s="4"/>
      <c r="J4" s="4"/>
      <c r="K4" s="4"/>
      <c r="L4" s="4"/>
      <c r="M4" s="4"/>
      <c r="N4" s="4"/>
    </row>
    <row r="5" spans="1:14" ht="8.25" customHeight="1" x14ac:dyDescent="0.25">
      <c r="A5" s="245"/>
      <c r="B5" s="245"/>
      <c r="C5" s="245"/>
      <c r="D5" s="245"/>
      <c r="E5" s="245"/>
      <c r="F5" s="245"/>
      <c r="G5" s="245"/>
      <c r="H5" s="245"/>
    </row>
    <row r="6" spans="1:14" ht="25.5" customHeight="1" x14ac:dyDescent="0.25">
      <c r="B6" s="30" t="s">
        <v>40</v>
      </c>
      <c r="C6" s="32"/>
      <c r="D6" s="31" t="s">
        <v>39</v>
      </c>
      <c r="E6" s="32"/>
      <c r="F6" s="29" t="s">
        <v>41</v>
      </c>
      <c r="G6" s="246"/>
      <c r="H6" s="246"/>
    </row>
    <row r="7" spans="1:14" ht="28.5" customHeight="1" x14ac:dyDescent="0.25">
      <c r="B7" s="284"/>
      <c r="C7" s="284"/>
      <c r="D7" s="284"/>
      <c r="E7" s="284"/>
      <c r="F7" s="29" t="s">
        <v>42</v>
      </c>
      <c r="G7" s="243"/>
      <c r="H7" s="243"/>
    </row>
    <row r="8" spans="1:14" ht="22.5" customHeight="1" x14ac:dyDescent="0.25">
      <c r="B8" s="30" t="s">
        <v>32</v>
      </c>
      <c r="C8" s="254"/>
      <c r="D8" s="254"/>
      <c r="E8" s="254"/>
      <c r="F8" s="29" t="s">
        <v>43</v>
      </c>
      <c r="G8" s="244">
        <v>0</v>
      </c>
      <c r="H8" s="244"/>
    </row>
    <row r="9" spans="1:14" ht="21" customHeight="1" x14ac:dyDescent="0.25">
      <c r="B9" s="27"/>
      <c r="C9" s="254"/>
      <c r="D9" s="254"/>
      <c r="E9" s="254"/>
      <c r="F9" s="29" t="s">
        <v>44</v>
      </c>
      <c r="G9" s="247"/>
      <c r="H9" s="247"/>
    </row>
    <row r="10" spans="1:14" ht="12" customHeight="1" x14ac:dyDescent="0.25"/>
    <row r="11" spans="1:14" ht="15.75" customHeight="1" x14ac:dyDescent="0.25">
      <c r="F11" s="108">
        <f>G7</f>
        <v>0</v>
      </c>
      <c r="G11" s="3"/>
      <c r="H11" s="3">
        <f>G7</f>
        <v>0</v>
      </c>
    </row>
    <row r="12" spans="1:14" x14ac:dyDescent="0.25">
      <c r="B12" s="106" t="s">
        <v>3</v>
      </c>
      <c r="C12" s="248" t="s">
        <v>4</v>
      </c>
      <c r="D12" s="248"/>
      <c r="E12" s="248"/>
      <c r="F12" s="106" t="s">
        <v>8</v>
      </c>
      <c r="G12" s="249" t="s">
        <v>5</v>
      </c>
      <c r="H12" s="250"/>
    </row>
    <row r="13" spans="1:14" x14ac:dyDescent="0.25">
      <c r="B13" s="105"/>
      <c r="C13" s="251"/>
      <c r="D13" s="251"/>
      <c r="E13" s="251"/>
      <c r="F13" s="105"/>
      <c r="G13" s="257"/>
      <c r="H13" s="259"/>
    </row>
    <row r="14" spans="1:14" x14ac:dyDescent="0.25">
      <c r="B14" s="105"/>
      <c r="C14" s="251"/>
      <c r="D14" s="251"/>
      <c r="E14" s="251"/>
      <c r="F14" s="105"/>
      <c r="G14" s="257"/>
      <c r="H14" s="259"/>
    </row>
    <row r="15" spans="1:14" x14ac:dyDescent="0.25">
      <c r="B15" s="105"/>
      <c r="C15" s="251"/>
      <c r="D15" s="251"/>
      <c r="E15" s="251"/>
      <c r="F15" s="105"/>
      <c r="G15" s="257"/>
      <c r="H15" s="259"/>
    </row>
    <row r="16" spans="1:14" x14ac:dyDescent="0.25">
      <c r="B16" s="105"/>
      <c r="C16" s="251"/>
      <c r="D16" s="251"/>
      <c r="E16" s="251"/>
      <c r="F16" s="105"/>
      <c r="G16" s="257"/>
      <c r="H16" s="259"/>
    </row>
    <row r="17" spans="2:8" x14ac:dyDescent="0.25">
      <c r="B17" s="105"/>
      <c r="C17" s="251"/>
      <c r="D17" s="251"/>
      <c r="E17" s="251"/>
      <c r="F17" s="105"/>
      <c r="G17" s="257"/>
      <c r="H17" s="259"/>
    </row>
    <row r="18" spans="2:8" x14ac:dyDescent="0.25">
      <c r="B18" s="105"/>
      <c r="C18" s="251"/>
      <c r="D18" s="251"/>
      <c r="E18" s="251"/>
      <c r="F18" s="105"/>
      <c r="G18" s="257"/>
      <c r="H18" s="259"/>
    </row>
    <row r="19" spans="2:8" x14ac:dyDescent="0.25">
      <c r="B19" s="105"/>
      <c r="C19" s="251"/>
      <c r="D19" s="251"/>
      <c r="E19" s="251"/>
      <c r="F19" s="105"/>
      <c r="G19" s="257"/>
      <c r="H19" s="259"/>
    </row>
    <row r="20" spans="2:8" x14ac:dyDescent="0.25">
      <c r="B20" s="105"/>
      <c r="C20" s="251"/>
      <c r="D20" s="251"/>
      <c r="E20" s="251"/>
      <c r="F20" s="105"/>
      <c r="G20" s="257"/>
      <c r="H20" s="259"/>
    </row>
    <row r="21" spans="2:8" x14ac:dyDescent="0.25">
      <c r="B21" s="105"/>
      <c r="C21" s="251"/>
      <c r="D21" s="251"/>
      <c r="E21" s="251"/>
      <c r="F21" s="105"/>
      <c r="G21" s="257"/>
      <c r="H21" s="259"/>
    </row>
    <row r="22" spans="2:8" s="109" customFormat="1" x14ac:dyDescent="0.25">
      <c r="B22" s="110"/>
      <c r="C22" s="257"/>
      <c r="D22" s="258"/>
      <c r="E22" s="259"/>
      <c r="F22" s="110"/>
      <c r="G22" s="111"/>
      <c r="H22" s="112"/>
    </row>
    <row r="23" spans="2:8" s="109" customFormat="1" x14ac:dyDescent="0.25">
      <c r="B23" s="110"/>
      <c r="C23" s="257"/>
      <c r="D23" s="258"/>
      <c r="E23" s="259"/>
      <c r="F23" s="110"/>
      <c r="G23" s="111"/>
      <c r="H23" s="112"/>
    </row>
    <row r="24" spans="2:8" s="109" customFormat="1" x14ac:dyDescent="0.25">
      <c r="B24" s="110"/>
      <c r="C24" s="257"/>
      <c r="D24" s="258"/>
      <c r="E24" s="259"/>
      <c r="F24" s="110"/>
      <c r="G24" s="111"/>
      <c r="H24" s="112"/>
    </row>
    <row r="25" spans="2:8" s="109" customFormat="1" x14ac:dyDescent="0.25">
      <c r="B25" s="110"/>
      <c r="C25" s="111"/>
      <c r="D25" s="118"/>
      <c r="E25" s="112"/>
      <c r="F25" s="110"/>
      <c r="G25" s="111"/>
      <c r="H25" s="112"/>
    </row>
    <row r="26" spans="2:8" s="109" customFormat="1" x14ac:dyDescent="0.25">
      <c r="B26" s="110"/>
      <c r="C26" s="111"/>
      <c r="D26" s="118"/>
      <c r="E26" s="112"/>
      <c r="F26" s="110"/>
      <c r="G26" s="111"/>
      <c r="H26" s="112"/>
    </row>
    <row r="27" spans="2:8" s="109" customFormat="1" x14ac:dyDescent="0.25">
      <c r="B27" s="110"/>
      <c r="C27" s="111"/>
      <c r="D27" s="118"/>
      <c r="E27" s="112"/>
      <c r="F27" s="110"/>
      <c r="G27" s="111"/>
      <c r="H27" s="112"/>
    </row>
    <row r="28" spans="2:8" s="109" customFormat="1" x14ac:dyDescent="0.25">
      <c r="B28" s="110"/>
      <c r="C28" s="111"/>
      <c r="D28" s="118"/>
      <c r="E28" s="112"/>
      <c r="F28" s="110"/>
      <c r="G28" s="111"/>
      <c r="H28" s="112"/>
    </row>
    <row r="29" spans="2:8" s="109" customFormat="1" x14ac:dyDescent="0.25">
      <c r="B29" s="110"/>
      <c r="C29" s="257"/>
      <c r="D29" s="258"/>
      <c r="E29" s="259"/>
      <c r="F29" s="110"/>
      <c r="G29" s="111"/>
      <c r="H29" s="112"/>
    </row>
    <row r="30" spans="2:8" s="109" customFormat="1" x14ac:dyDescent="0.25">
      <c r="B30" s="110"/>
      <c r="C30" s="257"/>
      <c r="D30" s="258"/>
      <c r="E30" s="259"/>
      <c r="F30" s="110"/>
      <c r="G30" s="111"/>
      <c r="H30" s="112"/>
    </row>
    <row r="31" spans="2:8" s="109" customFormat="1" x14ac:dyDescent="0.25">
      <c r="B31" s="110"/>
      <c r="C31" s="257"/>
      <c r="D31" s="258"/>
      <c r="E31" s="259"/>
      <c r="F31" s="110"/>
      <c r="G31" s="111"/>
      <c r="H31" s="112"/>
    </row>
    <row r="32" spans="2:8" x14ac:dyDescent="0.25">
      <c r="B32" s="105"/>
      <c r="C32" s="251"/>
      <c r="D32" s="251"/>
      <c r="E32" s="251"/>
      <c r="F32" s="105"/>
      <c r="G32" s="257"/>
      <c r="H32" s="259"/>
    </row>
    <row r="33" spans="2:8" x14ac:dyDescent="0.25">
      <c r="B33" s="105"/>
      <c r="C33" s="251"/>
      <c r="D33" s="251"/>
      <c r="E33" s="251"/>
      <c r="F33" s="105"/>
      <c r="G33" s="257"/>
      <c r="H33" s="259"/>
    </row>
    <row r="34" spans="2:8" x14ac:dyDescent="0.25">
      <c r="B34" s="105"/>
      <c r="C34" s="251"/>
      <c r="D34" s="251"/>
      <c r="E34" s="251"/>
      <c r="F34" s="105"/>
      <c r="G34" s="257"/>
      <c r="H34" s="259"/>
    </row>
    <row r="35" spans="2:8" x14ac:dyDescent="0.25">
      <c r="B35" s="105"/>
      <c r="C35" s="251"/>
      <c r="D35" s="251"/>
      <c r="E35" s="251"/>
      <c r="F35" s="105"/>
      <c r="G35" s="257"/>
      <c r="H35" s="259"/>
    </row>
    <row r="36" spans="2:8" x14ac:dyDescent="0.25">
      <c r="B36" s="105"/>
      <c r="C36" s="251"/>
      <c r="D36" s="251"/>
      <c r="E36" s="251"/>
      <c r="F36" s="105"/>
      <c r="G36" s="257"/>
      <c r="H36" s="259"/>
    </row>
    <row r="37" spans="2:8" x14ac:dyDescent="0.25">
      <c r="B37" s="105"/>
      <c r="C37" s="251"/>
      <c r="D37" s="251"/>
      <c r="E37" s="251"/>
      <c r="F37" s="105"/>
      <c r="G37" s="257"/>
      <c r="H37" s="259"/>
    </row>
    <row r="38" spans="2:8" x14ac:dyDescent="0.25">
      <c r="B38" s="105"/>
      <c r="C38" s="251"/>
      <c r="D38" s="251"/>
      <c r="E38" s="251"/>
      <c r="F38" s="105"/>
      <c r="G38" s="257"/>
      <c r="H38" s="259"/>
    </row>
    <row r="39" spans="2:8" x14ac:dyDescent="0.25">
      <c r="B39" s="105"/>
      <c r="C39" s="251"/>
      <c r="D39" s="251"/>
      <c r="E39" s="251"/>
      <c r="F39" s="105"/>
      <c r="G39" s="257"/>
      <c r="H39" s="259"/>
    </row>
    <row r="40" spans="2:8" x14ac:dyDescent="0.25">
      <c r="B40" s="105"/>
      <c r="C40" s="251"/>
      <c r="D40" s="251"/>
      <c r="E40" s="251"/>
      <c r="F40" s="105"/>
      <c r="G40" s="257"/>
      <c r="H40" s="259"/>
    </row>
    <row r="41" spans="2:8" x14ac:dyDescent="0.25">
      <c r="B41" s="6"/>
      <c r="C41" s="10"/>
      <c r="D41" s="10"/>
      <c r="E41" s="10"/>
      <c r="F41" s="13" t="s">
        <v>7</v>
      </c>
      <c r="G41" s="13"/>
      <c r="H41" s="7"/>
    </row>
    <row r="42" spans="2:8" x14ac:dyDescent="0.25">
      <c r="B42" s="11" t="s">
        <v>6</v>
      </c>
      <c r="C42" s="12"/>
      <c r="D42" s="12"/>
      <c r="E42" s="12"/>
      <c r="F42" s="12"/>
      <c r="G42" s="12"/>
      <c r="H42" s="12"/>
    </row>
    <row r="43" spans="2:8" x14ac:dyDescent="0.25">
      <c r="C43" s="255"/>
      <c r="D43" s="255"/>
      <c r="E43" s="255"/>
    </row>
    <row r="44" spans="2:8" x14ac:dyDescent="0.25">
      <c r="C44" s="255"/>
      <c r="D44" s="255"/>
      <c r="E44" s="255"/>
    </row>
    <row r="45" spans="2:8" x14ac:dyDescent="0.25">
      <c r="C45" s="255"/>
      <c r="D45" s="255"/>
      <c r="E45" s="255"/>
    </row>
    <row r="46" spans="2:8" x14ac:dyDescent="0.25">
      <c r="C46" s="255"/>
      <c r="D46" s="255"/>
      <c r="E46" s="255"/>
    </row>
    <row r="47" spans="2:8" x14ac:dyDescent="0.25">
      <c r="C47" s="255"/>
      <c r="D47" s="255"/>
      <c r="E47" s="255"/>
    </row>
    <row r="48" spans="2:8" x14ac:dyDescent="0.25">
      <c r="C48" s="255"/>
      <c r="D48" s="255"/>
      <c r="E48" s="255"/>
    </row>
    <row r="49" spans="2:8" s="12" customFormat="1" x14ac:dyDescent="0.25">
      <c r="B49" s="107"/>
      <c r="C49" s="255"/>
      <c r="D49" s="255"/>
      <c r="E49" s="255"/>
      <c r="F49" s="107"/>
      <c r="G49" s="107"/>
      <c r="H49" s="107"/>
    </row>
    <row r="50" spans="2:8" x14ac:dyDescent="0.25">
      <c r="C50" s="255"/>
      <c r="D50" s="255"/>
      <c r="E50" s="255"/>
    </row>
    <row r="51" spans="2:8" x14ac:dyDescent="0.25">
      <c r="C51" s="255"/>
      <c r="D51" s="255"/>
      <c r="E51" s="255"/>
    </row>
    <row r="52" spans="2:8" x14ac:dyDescent="0.25">
      <c r="C52" s="255"/>
      <c r="D52" s="255"/>
      <c r="E52" s="255"/>
    </row>
    <row r="53" spans="2:8" x14ac:dyDescent="0.25">
      <c r="C53" s="255"/>
      <c r="D53" s="255"/>
      <c r="E53" s="255"/>
    </row>
    <row r="54" spans="2:8" x14ac:dyDescent="0.25">
      <c r="C54" s="255"/>
      <c r="D54" s="255"/>
      <c r="E54" s="255"/>
    </row>
    <row r="55" spans="2:8" x14ac:dyDescent="0.25">
      <c r="C55" s="255"/>
      <c r="D55" s="255"/>
      <c r="E55" s="255"/>
    </row>
    <row r="56" spans="2:8" x14ac:dyDescent="0.25">
      <c r="C56" s="255"/>
      <c r="D56" s="255"/>
      <c r="E56" s="255"/>
    </row>
    <row r="57" spans="2:8" x14ac:dyDescent="0.25">
      <c r="C57" s="255"/>
      <c r="D57" s="255"/>
      <c r="E57" s="255"/>
    </row>
    <row r="58" spans="2:8" x14ac:dyDescent="0.25">
      <c r="C58" s="255"/>
      <c r="D58" s="255"/>
      <c r="E58" s="255"/>
    </row>
    <row r="59" spans="2:8" x14ac:dyDescent="0.25">
      <c r="C59" s="255"/>
      <c r="D59" s="255"/>
      <c r="E59" s="255"/>
    </row>
    <row r="60" spans="2:8" x14ac:dyDescent="0.25">
      <c r="C60" s="255"/>
      <c r="D60" s="255"/>
      <c r="E60" s="255"/>
    </row>
    <row r="61" spans="2:8" x14ac:dyDescent="0.25">
      <c r="C61" s="255"/>
      <c r="D61" s="255"/>
      <c r="E61" s="255"/>
    </row>
    <row r="62" spans="2:8" x14ac:dyDescent="0.25">
      <c r="C62" s="255"/>
      <c r="D62" s="255"/>
      <c r="E62" s="255"/>
    </row>
    <row r="63" spans="2:8" x14ac:dyDescent="0.25">
      <c r="C63" s="255"/>
      <c r="D63" s="255"/>
      <c r="E63" s="255"/>
    </row>
    <row r="64" spans="2:8" x14ac:dyDescent="0.25">
      <c r="C64" s="255"/>
      <c r="D64" s="255"/>
      <c r="E64" s="255"/>
    </row>
    <row r="65" spans="3:5" x14ac:dyDescent="0.25">
      <c r="C65" s="255"/>
      <c r="D65" s="255"/>
      <c r="E65" s="255"/>
    </row>
    <row r="66" spans="3:5" x14ac:dyDescent="0.25">
      <c r="C66" s="255"/>
      <c r="D66" s="255"/>
      <c r="E66" s="255"/>
    </row>
    <row r="67" spans="3:5" x14ac:dyDescent="0.25">
      <c r="C67" s="255"/>
      <c r="D67" s="255"/>
      <c r="E67" s="255"/>
    </row>
    <row r="68" spans="3:5" x14ac:dyDescent="0.25">
      <c r="C68" s="255"/>
      <c r="D68" s="255"/>
      <c r="E68" s="255"/>
    </row>
    <row r="69" spans="3:5" x14ac:dyDescent="0.25">
      <c r="C69" s="255"/>
      <c r="D69" s="255"/>
      <c r="E69" s="255"/>
    </row>
    <row r="70" spans="3:5" x14ac:dyDescent="0.25">
      <c r="C70" s="255"/>
      <c r="D70" s="255"/>
      <c r="E70" s="255"/>
    </row>
    <row r="71" spans="3:5" x14ac:dyDescent="0.25">
      <c r="C71" s="255"/>
      <c r="D71" s="255"/>
      <c r="E71" s="255"/>
    </row>
    <row r="72" spans="3:5" x14ac:dyDescent="0.25">
      <c r="C72" s="255"/>
      <c r="D72" s="255"/>
      <c r="E72" s="255"/>
    </row>
    <row r="73" spans="3:5" x14ac:dyDescent="0.25">
      <c r="C73" s="255"/>
      <c r="D73" s="255"/>
      <c r="E73" s="255"/>
    </row>
    <row r="74" spans="3:5" x14ac:dyDescent="0.25">
      <c r="C74" s="255"/>
      <c r="D74" s="255"/>
      <c r="E74" s="255"/>
    </row>
    <row r="75" spans="3:5" x14ac:dyDescent="0.25">
      <c r="C75" s="255"/>
      <c r="D75" s="255"/>
      <c r="E75" s="255"/>
    </row>
  </sheetData>
  <mergeCells count="87">
    <mergeCell ref="B7:E7"/>
    <mergeCell ref="G7:H7"/>
    <mergeCell ref="C22:E22"/>
    <mergeCell ref="C23:E23"/>
    <mergeCell ref="C24:E24"/>
    <mergeCell ref="G8:H8"/>
    <mergeCell ref="G9:H9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B1:H1"/>
    <mergeCell ref="B2:H2"/>
    <mergeCell ref="B3:H3"/>
    <mergeCell ref="A4:H5"/>
    <mergeCell ref="G6:H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32:E32"/>
    <mergeCell ref="G32:H32"/>
    <mergeCell ref="C29:E29"/>
    <mergeCell ref="C30:E30"/>
    <mergeCell ref="C31:E31"/>
    <mergeCell ref="C33:E33"/>
    <mergeCell ref="G33:H33"/>
    <mergeCell ref="C34:E34"/>
    <mergeCell ref="G34:H34"/>
    <mergeCell ref="C35:E35"/>
    <mergeCell ref="G35:H35"/>
    <mergeCell ref="C36:E36"/>
    <mergeCell ref="G36:H36"/>
    <mergeCell ref="C37:E37"/>
    <mergeCell ref="G37:H37"/>
    <mergeCell ref="C38:E38"/>
    <mergeCell ref="G38:H38"/>
    <mergeCell ref="C50:E50"/>
    <mergeCell ref="C39:E39"/>
    <mergeCell ref="G39:H39"/>
    <mergeCell ref="C40:E40"/>
    <mergeCell ref="G40:H40"/>
    <mergeCell ref="C43:E43"/>
    <mergeCell ref="C44:E44"/>
    <mergeCell ref="C45:E45"/>
    <mergeCell ref="C46:E46"/>
    <mergeCell ref="C47:E47"/>
    <mergeCell ref="C48:E48"/>
    <mergeCell ref="C49:E49"/>
    <mergeCell ref="C59:E59"/>
    <mergeCell ref="C60:E60"/>
    <mergeCell ref="C61:E61"/>
    <mergeCell ref="C62:E62"/>
    <mergeCell ref="C51:E51"/>
    <mergeCell ref="C52:E52"/>
    <mergeCell ref="C53:E53"/>
    <mergeCell ref="C54:E54"/>
    <mergeCell ref="C55:E55"/>
    <mergeCell ref="C56:E56"/>
    <mergeCell ref="C75:E75"/>
    <mergeCell ref="C8:E9"/>
    <mergeCell ref="C69:E69"/>
    <mergeCell ref="C70:E70"/>
    <mergeCell ref="C71:E71"/>
    <mergeCell ref="C72:E72"/>
    <mergeCell ref="C73:E73"/>
    <mergeCell ref="C74:E74"/>
    <mergeCell ref="C63:E63"/>
    <mergeCell ref="C64:E64"/>
    <mergeCell ref="C65:E65"/>
    <mergeCell ref="C66:E66"/>
    <mergeCell ref="C67:E67"/>
    <mergeCell ref="C68:E68"/>
    <mergeCell ref="C57:E57"/>
    <mergeCell ref="C58:E58"/>
  </mergeCells>
  <pageMargins left="0.25" right="0.25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L28" sqref="L28"/>
    </sheetView>
  </sheetViews>
  <sheetFormatPr defaultRowHeight="15" x14ac:dyDescent="0.25"/>
  <cols>
    <col min="1" max="1" width="8.140625" style="178" customWidth="1"/>
    <col min="2" max="2" width="16.5703125" style="178" customWidth="1"/>
    <col min="3" max="3" width="19.42578125" style="178" customWidth="1"/>
    <col min="4" max="4" width="7.5703125" style="178" customWidth="1"/>
    <col min="5" max="5" width="19.42578125" style="178" customWidth="1"/>
    <col min="6" max="6" width="7.5703125" style="178" customWidth="1"/>
    <col min="7" max="7" width="19.42578125" style="178" customWidth="1"/>
    <col min="8" max="8" width="7.5703125" style="178" customWidth="1"/>
    <col min="9" max="9" width="19.42578125" style="178" customWidth="1"/>
    <col min="10" max="10" width="7.5703125" style="178" customWidth="1"/>
    <col min="11" max="16" width="10.7109375" style="178" customWidth="1"/>
    <col min="17" max="256" width="9.140625" style="178"/>
    <col min="257" max="257" width="10.5703125" style="178" customWidth="1"/>
    <col min="258" max="258" width="10.140625" style="178" customWidth="1"/>
    <col min="259" max="259" width="8.140625" style="178" customWidth="1"/>
    <col min="260" max="260" width="10.5703125" style="178" customWidth="1"/>
    <col min="261" max="261" width="1.28515625" style="178" customWidth="1"/>
    <col min="262" max="262" width="10.140625" style="178" customWidth="1"/>
    <col min="263" max="263" width="8.140625" style="178" customWidth="1"/>
    <col min="264" max="264" width="10.5703125" style="178" customWidth="1"/>
    <col min="265" max="265" width="1.28515625" style="178" customWidth="1"/>
    <col min="266" max="266" width="10.140625" style="178" customWidth="1"/>
    <col min="267" max="267" width="8.140625" style="178" customWidth="1"/>
    <col min="268" max="268" width="10.42578125" style="178" customWidth="1"/>
    <col min="269" max="512" width="9.140625" style="178"/>
    <col min="513" max="513" width="10.5703125" style="178" customWidth="1"/>
    <col min="514" max="514" width="10.140625" style="178" customWidth="1"/>
    <col min="515" max="515" width="8.140625" style="178" customWidth="1"/>
    <col min="516" max="516" width="10.5703125" style="178" customWidth="1"/>
    <col min="517" max="517" width="1.28515625" style="178" customWidth="1"/>
    <col min="518" max="518" width="10.140625" style="178" customWidth="1"/>
    <col min="519" max="519" width="8.140625" style="178" customWidth="1"/>
    <col min="520" max="520" width="10.5703125" style="178" customWidth="1"/>
    <col min="521" max="521" width="1.28515625" style="178" customWidth="1"/>
    <col min="522" max="522" width="10.140625" style="178" customWidth="1"/>
    <col min="523" max="523" width="8.140625" style="178" customWidth="1"/>
    <col min="524" max="524" width="10.42578125" style="178" customWidth="1"/>
    <col min="525" max="768" width="9.140625" style="178"/>
    <col min="769" max="769" width="10.5703125" style="178" customWidth="1"/>
    <col min="770" max="770" width="10.140625" style="178" customWidth="1"/>
    <col min="771" max="771" width="8.140625" style="178" customWidth="1"/>
    <col min="772" max="772" width="10.5703125" style="178" customWidth="1"/>
    <col min="773" max="773" width="1.28515625" style="178" customWidth="1"/>
    <col min="774" max="774" width="10.140625" style="178" customWidth="1"/>
    <col min="775" max="775" width="8.140625" style="178" customWidth="1"/>
    <col min="776" max="776" width="10.5703125" style="178" customWidth="1"/>
    <col min="777" max="777" width="1.28515625" style="178" customWidth="1"/>
    <col min="778" max="778" width="10.140625" style="178" customWidth="1"/>
    <col min="779" max="779" width="8.140625" style="178" customWidth="1"/>
    <col min="780" max="780" width="10.42578125" style="178" customWidth="1"/>
    <col min="781" max="1024" width="9.140625" style="178"/>
    <col min="1025" max="1025" width="10.5703125" style="178" customWidth="1"/>
    <col min="1026" max="1026" width="10.140625" style="178" customWidth="1"/>
    <col min="1027" max="1027" width="8.140625" style="178" customWidth="1"/>
    <col min="1028" max="1028" width="10.5703125" style="178" customWidth="1"/>
    <col min="1029" max="1029" width="1.28515625" style="178" customWidth="1"/>
    <col min="1030" max="1030" width="10.140625" style="178" customWidth="1"/>
    <col min="1031" max="1031" width="8.140625" style="178" customWidth="1"/>
    <col min="1032" max="1032" width="10.5703125" style="178" customWidth="1"/>
    <col min="1033" max="1033" width="1.28515625" style="178" customWidth="1"/>
    <col min="1034" max="1034" width="10.140625" style="178" customWidth="1"/>
    <col min="1035" max="1035" width="8.140625" style="178" customWidth="1"/>
    <col min="1036" max="1036" width="10.42578125" style="178" customWidth="1"/>
    <col min="1037" max="1280" width="9.140625" style="178"/>
    <col min="1281" max="1281" width="10.5703125" style="178" customWidth="1"/>
    <col min="1282" max="1282" width="10.140625" style="178" customWidth="1"/>
    <col min="1283" max="1283" width="8.140625" style="178" customWidth="1"/>
    <col min="1284" max="1284" width="10.5703125" style="178" customWidth="1"/>
    <col min="1285" max="1285" width="1.28515625" style="178" customWidth="1"/>
    <col min="1286" max="1286" width="10.140625" style="178" customWidth="1"/>
    <col min="1287" max="1287" width="8.140625" style="178" customWidth="1"/>
    <col min="1288" max="1288" width="10.5703125" style="178" customWidth="1"/>
    <col min="1289" max="1289" width="1.28515625" style="178" customWidth="1"/>
    <col min="1290" max="1290" width="10.140625" style="178" customWidth="1"/>
    <col min="1291" max="1291" width="8.140625" style="178" customWidth="1"/>
    <col min="1292" max="1292" width="10.42578125" style="178" customWidth="1"/>
    <col min="1293" max="1536" width="9.140625" style="178"/>
    <col min="1537" max="1537" width="10.5703125" style="178" customWidth="1"/>
    <col min="1538" max="1538" width="10.140625" style="178" customWidth="1"/>
    <col min="1539" max="1539" width="8.140625" style="178" customWidth="1"/>
    <col min="1540" max="1540" width="10.5703125" style="178" customWidth="1"/>
    <col min="1541" max="1541" width="1.28515625" style="178" customWidth="1"/>
    <col min="1542" max="1542" width="10.140625" style="178" customWidth="1"/>
    <col min="1543" max="1543" width="8.140625" style="178" customWidth="1"/>
    <col min="1544" max="1544" width="10.5703125" style="178" customWidth="1"/>
    <col min="1545" max="1545" width="1.28515625" style="178" customWidth="1"/>
    <col min="1546" max="1546" width="10.140625" style="178" customWidth="1"/>
    <col min="1547" max="1547" width="8.140625" style="178" customWidth="1"/>
    <col min="1548" max="1548" width="10.42578125" style="178" customWidth="1"/>
    <col min="1549" max="1792" width="9.140625" style="178"/>
    <col min="1793" max="1793" width="10.5703125" style="178" customWidth="1"/>
    <col min="1794" max="1794" width="10.140625" style="178" customWidth="1"/>
    <col min="1795" max="1795" width="8.140625" style="178" customWidth="1"/>
    <col min="1796" max="1796" width="10.5703125" style="178" customWidth="1"/>
    <col min="1797" max="1797" width="1.28515625" style="178" customWidth="1"/>
    <col min="1798" max="1798" width="10.140625" style="178" customWidth="1"/>
    <col min="1799" max="1799" width="8.140625" style="178" customWidth="1"/>
    <col min="1800" max="1800" width="10.5703125" style="178" customWidth="1"/>
    <col min="1801" max="1801" width="1.28515625" style="178" customWidth="1"/>
    <col min="1802" max="1802" width="10.140625" style="178" customWidth="1"/>
    <col min="1803" max="1803" width="8.140625" style="178" customWidth="1"/>
    <col min="1804" max="1804" width="10.42578125" style="178" customWidth="1"/>
    <col min="1805" max="2048" width="9.140625" style="178"/>
    <col min="2049" max="2049" width="10.5703125" style="178" customWidth="1"/>
    <col min="2050" max="2050" width="10.140625" style="178" customWidth="1"/>
    <col min="2051" max="2051" width="8.140625" style="178" customWidth="1"/>
    <col min="2052" max="2052" width="10.5703125" style="178" customWidth="1"/>
    <col min="2053" max="2053" width="1.28515625" style="178" customWidth="1"/>
    <col min="2054" max="2054" width="10.140625" style="178" customWidth="1"/>
    <col min="2055" max="2055" width="8.140625" style="178" customWidth="1"/>
    <col min="2056" max="2056" width="10.5703125" style="178" customWidth="1"/>
    <col min="2057" max="2057" width="1.28515625" style="178" customWidth="1"/>
    <col min="2058" max="2058" width="10.140625" style="178" customWidth="1"/>
    <col min="2059" max="2059" width="8.140625" style="178" customWidth="1"/>
    <col min="2060" max="2060" width="10.42578125" style="178" customWidth="1"/>
    <col min="2061" max="2304" width="9.140625" style="178"/>
    <col min="2305" max="2305" width="10.5703125" style="178" customWidth="1"/>
    <col min="2306" max="2306" width="10.140625" style="178" customWidth="1"/>
    <col min="2307" max="2307" width="8.140625" style="178" customWidth="1"/>
    <col min="2308" max="2308" width="10.5703125" style="178" customWidth="1"/>
    <col min="2309" max="2309" width="1.28515625" style="178" customWidth="1"/>
    <col min="2310" max="2310" width="10.140625" style="178" customWidth="1"/>
    <col min="2311" max="2311" width="8.140625" style="178" customWidth="1"/>
    <col min="2312" max="2312" width="10.5703125" style="178" customWidth="1"/>
    <col min="2313" max="2313" width="1.28515625" style="178" customWidth="1"/>
    <col min="2314" max="2314" width="10.140625" style="178" customWidth="1"/>
    <col min="2315" max="2315" width="8.140625" style="178" customWidth="1"/>
    <col min="2316" max="2316" width="10.42578125" style="178" customWidth="1"/>
    <col min="2317" max="2560" width="9.140625" style="178"/>
    <col min="2561" max="2561" width="10.5703125" style="178" customWidth="1"/>
    <col min="2562" max="2562" width="10.140625" style="178" customWidth="1"/>
    <col min="2563" max="2563" width="8.140625" style="178" customWidth="1"/>
    <col min="2564" max="2564" width="10.5703125" style="178" customWidth="1"/>
    <col min="2565" max="2565" width="1.28515625" style="178" customWidth="1"/>
    <col min="2566" max="2566" width="10.140625" style="178" customWidth="1"/>
    <col min="2567" max="2567" width="8.140625" style="178" customWidth="1"/>
    <col min="2568" max="2568" width="10.5703125" style="178" customWidth="1"/>
    <col min="2569" max="2569" width="1.28515625" style="178" customWidth="1"/>
    <col min="2570" max="2570" width="10.140625" style="178" customWidth="1"/>
    <col min="2571" max="2571" width="8.140625" style="178" customWidth="1"/>
    <col min="2572" max="2572" width="10.42578125" style="178" customWidth="1"/>
    <col min="2573" max="2816" width="9.140625" style="178"/>
    <col min="2817" max="2817" width="10.5703125" style="178" customWidth="1"/>
    <col min="2818" max="2818" width="10.140625" style="178" customWidth="1"/>
    <col min="2819" max="2819" width="8.140625" style="178" customWidth="1"/>
    <col min="2820" max="2820" width="10.5703125" style="178" customWidth="1"/>
    <col min="2821" max="2821" width="1.28515625" style="178" customWidth="1"/>
    <col min="2822" max="2822" width="10.140625" style="178" customWidth="1"/>
    <col min="2823" max="2823" width="8.140625" style="178" customWidth="1"/>
    <col min="2824" max="2824" width="10.5703125" style="178" customWidth="1"/>
    <col min="2825" max="2825" width="1.28515625" style="178" customWidth="1"/>
    <col min="2826" max="2826" width="10.140625" style="178" customWidth="1"/>
    <col min="2827" max="2827" width="8.140625" style="178" customWidth="1"/>
    <col min="2828" max="2828" width="10.42578125" style="178" customWidth="1"/>
    <col min="2829" max="3072" width="9.140625" style="178"/>
    <col min="3073" max="3073" width="10.5703125" style="178" customWidth="1"/>
    <col min="3074" max="3074" width="10.140625" style="178" customWidth="1"/>
    <col min="3075" max="3075" width="8.140625" style="178" customWidth="1"/>
    <col min="3076" max="3076" width="10.5703125" style="178" customWidth="1"/>
    <col min="3077" max="3077" width="1.28515625" style="178" customWidth="1"/>
    <col min="3078" max="3078" width="10.140625" style="178" customWidth="1"/>
    <col min="3079" max="3079" width="8.140625" style="178" customWidth="1"/>
    <col min="3080" max="3080" width="10.5703125" style="178" customWidth="1"/>
    <col min="3081" max="3081" width="1.28515625" style="178" customWidth="1"/>
    <col min="3082" max="3082" width="10.140625" style="178" customWidth="1"/>
    <col min="3083" max="3083" width="8.140625" style="178" customWidth="1"/>
    <col min="3084" max="3084" width="10.42578125" style="178" customWidth="1"/>
    <col min="3085" max="3328" width="9.140625" style="178"/>
    <col min="3329" max="3329" width="10.5703125" style="178" customWidth="1"/>
    <col min="3330" max="3330" width="10.140625" style="178" customWidth="1"/>
    <col min="3331" max="3331" width="8.140625" style="178" customWidth="1"/>
    <col min="3332" max="3332" width="10.5703125" style="178" customWidth="1"/>
    <col min="3333" max="3333" width="1.28515625" style="178" customWidth="1"/>
    <col min="3334" max="3334" width="10.140625" style="178" customWidth="1"/>
    <col min="3335" max="3335" width="8.140625" style="178" customWidth="1"/>
    <col min="3336" max="3336" width="10.5703125" style="178" customWidth="1"/>
    <col min="3337" max="3337" width="1.28515625" style="178" customWidth="1"/>
    <col min="3338" max="3338" width="10.140625" style="178" customWidth="1"/>
    <col min="3339" max="3339" width="8.140625" style="178" customWidth="1"/>
    <col min="3340" max="3340" width="10.42578125" style="178" customWidth="1"/>
    <col min="3341" max="3584" width="9.140625" style="178"/>
    <col min="3585" max="3585" width="10.5703125" style="178" customWidth="1"/>
    <col min="3586" max="3586" width="10.140625" style="178" customWidth="1"/>
    <col min="3587" max="3587" width="8.140625" style="178" customWidth="1"/>
    <col min="3588" max="3588" width="10.5703125" style="178" customWidth="1"/>
    <col min="3589" max="3589" width="1.28515625" style="178" customWidth="1"/>
    <col min="3590" max="3590" width="10.140625" style="178" customWidth="1"/>
    <col min="3591" max="3591" width="8.140625" style="178" customWidth="1"/>
    <col min="3592" max="3592" width="10.5703125" style="178" customWidth="1"/>
    <col min="3593" max="3593" width="1.28515625" style="178" customWidth="1"/>
    <col min="3594" max="3594" width="10.140625" style="178" customWidth="1"/>
    <col min="3595" max="3595" width="8.140625" style="178" customWidth="1"/>
    <col min="3596" max="3596" width="10.42578125" style="178" customWidth="1"/>
    <col min="3597" max="3840" width="9.140625" style="178"/>
    <col min="3841" max="3841" width="10.5703125" style="178" customWidth="1"/>
    <col min="3842" max="3842" width="10.140625" style="178" customWidth="1"/>
    <col min="3843" max="3843" width="8.140625" style="178" customWidth="1"/>
    <col min="3844" max="3844" width="10.5703125" style="178" customWidth="1"/>
    <col min="3845" max="3845" width="1.28515625" style="178" customWidth="1"/>
    <col min="3846" max="3846" width="10.140625" style="178" customWidth="1"/>
    <col min="3847" max="3847" width="8.140625" style="178" customWidth="1"/>
    <col min="3848" max="3848" width="10.5703125" style="178" customWidth="1"/>
    <col min="3849" max="3849" width="1.28515625" style="178" customWidth="1"/>
    <col min="3850" max="3850" width="10.140625" style="178" customWidth="1"/>
    <col min="3851" max="3851" width="8.140625" style="178" customWidth="1"/>
    <col min="3852" max="3852" width="10.42578125" style="178" customWidth="1"/>
    <col min="3853" max="4096" width="9.140625" style="178"/>
    <col min="4097" max="4097" width="10.5703125" style="178" customWidth="1"/>
    <col min="4098" max="4098" width="10.140625" style="178" customWidth="1"/>
    <col min="4099" max="4099" width="8.140625" style="178" customWidth="1"/>
    <col min="4100" max="4100" width="10.5703125" style="178" customWidth="1"/>
    <col min="4101" max="4101" width="1.28515625" style="178" customWidth="1"/>
    <col min="4102" max="4102" width="10.140625" style="178" customWidth="1"/>
    <col min="4103" max="4103" width="8.140625" style="178" customWidth="1"/>
    <col min="4104" max="4104" width="10.5703125" style="178" customWidth="1"/>
    <col min="4105" max="4105" width="1.28515625" style="178" customWidth="1"/>
    <col min="4106" max="4106" width="10.140625" style="178" customWidth="1"/>
    <col min="4107" max="4107" width="8.140625" style="178" customWidth="1"/>
    <col min="4108" max="4108" width="10.42578125" style="178" customWidth="1"/>
    <col min="4109" max="4352" width="9.140625" style="178"/>
    <col min="4353" max="4353" width="10.5703125" style="178" customWidth="1"/>
    <col min="4354" max="4354" width="10.140625" style="178" customWidth="1"/>
    <col min="4355" max="4355" width="8.140625" style="178" customWidth="1"/>
    <col min="4356" max="4356" width="10.5703125" style="178" customWidth="1"/>
    <col min="4357" max="4357" width="1.28515625" style="178" customWidth="1"/>
    <col min="4358" max="4358" width="10.140625" style="178" customWidth="1"/>
    <col min="4359" max="4359" width="8.140625" style="178" customWidth="1"/>
    <col min="4360" max="4360" width="10.5703125" style="178" customWidth="1"/>
    <col min="4361" max="4361" width="1.28515625" style="178" customWidth="1"/>
    <col min="4362" max="4362" width="10.140625" style="178" customWidth="1"/>
    <col min="4363" max="4363" width="8.140625" style="178" customWidth="1"/>
    <col min="4364" max="4364" width="10.42578125" style="178" customWidth="1"/>
    <col min="4365" max="4608" width="9.140625" style="178"/>
    <col min="4609" max="4609" width="10.5703125" style="178" customWidth="1"/>
    <col min="4610" max="4610" width="10.140625" style="178" customWidth="1"/>
    <col min="4611" max="4611" width="8.140625" style="178" customWidth="1"/>
    <col min="4612" max="4612" width="10.5703125" style="178" customWidth="1"/>
    <col min="4613" max="4613" width="1.28515625" style="178" customWidth="1"/>
    <col min="4614" max="4614" width="10.140625" style="178" customWidth="1"/>
    <col min="4615" max="4615" width="8.140625" style="178" customWidth="1"/>
    <col min="4616" max="4616" width="10.5703125" style="178" customWidth="1"/>
    <col min="4617" max="4617" width="1.28515625" style="178" customWidth="1"/>
    <col min="4618" max="4618" width="10.140625" style="178" customWidth="1"/>
    <col min="4619" max="4619" width="8.140625" style="178" customWidth="1"/>
    <col min="4620" max="4620" width="10.42578125" style="178" customWidth="1"/>
    <col min="4621" max="4864" width="9.140625" style="178"/>
    <col min="4865" max="4865" width="10.5703125" style="178" customWidth="1"/>
    <col min="4866" max="4866" width="10.140625" style="178" customWidth="1"/>
    <col min="4867" max="4867" width="8.140625" style="178" customWidth="1"/>
    <col min="4868" max="4868" width="10.5703125" style="178" customWidth="1"/>
    <col min="4869" max="4869" width="1.28515625" style="178" customWidth="1"/>
    <col min="4870" max="4870" width="10.140625" style="178" customWidth="1"/>
    <col min="4871" max="4871" width="8.140625" style="178" customWidth="1"/>
    <col min="4872" max="4872" width="10.5703125" style="178" customWidth="1"/>
    <col min="4873" max="4873" width="1.28515625" style="178" customWidth="1"/>
    <col min="4874" max="4874" width="10.140625" style="178" customWidth="1"/>
    <col min="4875" max="4875" width="8.140625" style="178" customWidth="1"/>
    <col min="4876" max="4876" width="10.42578125" style="178" customWidth="1"/>
    <col min="4877" max="5120" width="9.140625" style="178"/>
    <col min="5121" max="5121" width="10.5703125" style="178" customWidth="1"/>
    <col min="5122" max="5122" width="10.140625" style="178" customWidth="1"/>
    <col min="5123" max="5123" width="8.140625" style="178" customWidth="1"/>
    <col min="5124" max="5124" width="10.5703125" style="178" customWidth="1"/>
    <col min="5125" max="5125" width="1.28515625" style="178" customWidth="1"/>
    <col min="5126" max="5126" width="10.140625" style="178" customWidth="1"/>
    <col min="5127" max="5127" width="8.140625" style="178" customWidth="1"/>
    <col min="5128" max="5128" width="10.5703125" style="178" customWidth="1"/>
    <col min="5129" max="5129" width="1.28515625" style="178" customWidth="1"/>
    <col min="5130" max="5130" width="10.140625" style="178" customWidth="1"/>
    <col min="5131" max="5131" width="8.140625" style="178" customWidth="1"/>
    <col min="5132" max="5132" width="10.42578125" style="178" customWidth="1"/>
    <col min="5133" max="5376" width="9.140625" style="178"/>
    <col min="5377" max="5377" width="10.5703125" style="178" customWidth="1"/>
    <col min="5378" max="5378" width="10.140625" style="178" customWidth="1"/>
    <col min="5379" max="5379" width="8.140625" style="178" customWidth="1"/>
    <col min="5380" max="5380" width="10.5703125" style="178" customWidth="1"/>
    <col min="5381" max="5381" width="1.28515625" style="178" customWidth="1"/>
    <col min="5382" max="5382" width="10.140625" style="178" customWidth="1"/>
    <col min="5383" max="5383" width="8.140625" style="178" customWidth="1"/>
    <col min="5384" max="5384" width="10.5703125" style="178" customWidth="1"/>
    <col min="5385" max="5385" width="1.28515625" style="178" customWidth="1"/>
    <col min="5386" max="5386" width="10.140625" style="178" customWidth="1"/>
    <col min="5387" max="5387" width="8.140625" style="178" customWidth="1"/>
    <col min="5388" max="5388" width="10.42578125" style="178" customWidth="1"/>
    <col min="5389" max="5632" width="9.140625" style="178"/>
    <col min="5633" max="5633" width="10.5703125" style="178" customWidth="1"/>
    <col min="5634" max="5634" width="10.140625" style="178" customWidth="1"/>
    <col min="5635" max="5635" width="8.140625" style="178" customWidth="1"/>
    <col min="5636" max="5636" width="10.5703125" style="178" customWidth="1"/>
    <col min="5637" max="5637" width="1.28515625" style="178" customWidth="1"/>
    <col min="5638" max="5638" width="10.140625" style="178" customWidth="1"/>
    <col min="5639" max="5639" width="8.140625" style="178" customWidth="1"/>
    <col min="5640" max="5640" width="10.5703125" style="178" customWidth="1"/>
    <col min="5641" max="5641" width="1.28515625" style="178" customWidth="1"/>
    <col min="5642" max="5642" width="10.140625" style="178" customWidth="1"/>
    <col min="5643" max="5643" width="8.140625" style="178" customWidth="1"/>
    <col min="5644" max="5644" width="10.42578125" style="178" customWidth="1"/>
    <col min="5645" max="5888" width="9.140625" style="178"/>
    <col min="5889" max="5889" width="10.5703125" style="178" customWidth="1"/>
    <col min="5890" max="5890" width="10.140625" style="178" customWidth="1"/>
    <col min="5891" max="5891" width="8.140625" style="178" customWidth="1"/>
    <col min="5892" max="5892" width="10.5703125" style="178" customWidth="1"/>
    <col min="5893" max="5893" width="1.28515625" style="178" customWidth="1"/>
    <col min="5894" max="5894" width="10.140625" style="178" customWidth="1"/>
    <col min="5895" max="5895" width="8.140625" style="178" customWidth="1"/>
    <col min="5896" max="5896" width="10.5703125" style="178" customWidth="1"/>
    <col min="5897" max="5897" width="1.28515625" style="178" customWidth="1"/>
    <col min="5898" max="5898" width="10.140625" style="178" customWidth="1"/>
    <col min="5899" max="5899" width="8.140625" style="178" customWidth="1"/>
    <col min="5900" max="5900" width="10.42578125" style="178" customWidth="1"/>
    <col min="5901" max="6144" width="9.140625" style="178"/>
    <col min="6145" max="6145" width="10.5703125" style="178" customWidth="1"/>
    <col min="6146" max="6146" width="10.140625" style="178" customWidth="1"/>
    <col min="6147" max="6147" width="8.140625" style="178" customWidth="1"/>
    <col min="6148" max="6148" width="10.5703125" style="178" customWidth="1"/>
    <col min="6149" max="6149" width="1.28515625" style="178" customWidth="1"/>
    <col min="6150" max="6150" width="10.140625" style="178" customWidth="1"/>
    <col min="6151" max="6151" width="8.140625" style="178" customWidth="1"/>
    <col min="6152" max="6152" width="10.5703125" style="178" customWidth="1"/>
    <col min="6153" max="6153" width="1.28515625" style="178" customWidth="1"/>
    <col min="6154" max="6154" width="10.140625" style="178" customWidth="1"/>
    <col min="6155" max="6155" width="8.140625" style="178" customWidth="1"/>
    <col min="6156" max="6156" width="10.42578125" style="178" customWidth="1"/>
    <col min="6157" max="6400" width="9.140625" style="178"/>
    <col min="6401" max="6401" width="10.5703125" style="178" customWidth="1"/>
    <col min="6402" max="6402" width="10.140625" style="178" customWidth="1"/>
    <col min="6403" max="6403" width="8.140625" style="178" customWidth="1"/>
    <col min="6404" max="6404" width="10.5703125" style="178" customWidth="1"/>
    <col min="6405" max="6405" width="1.28515625" style="178" customWidth="1"/>
    <col min="6406" max="6406" width="10.140625" style="178" customWidth="1"/>
    <col min="6407" max="6407" width="8.140625" style="178" customWidth="1"/>
    <col min="6408" max="6408" width="10.5703125" style="178" customWidth="1"/>
    <col min="6409" max="6409" width="1.28515625" style="178" customWidth="1"/>
    <col min="6410" max="6410" width="10.140625" style="178" customWidth="1"/>
    <col min="6411" max="6411" width="8.140625" style="178" customWidth="1"/>
    <col min="6412" max="6412" width="10.42578125" style="178" customWidth="1"/>
    <col min="6413" max="6656" width="9.140625" style="178"/>
    <col min="6657" max="6657" width="10.5703125" style="178" customWidth="1"/>
    <col min="6658" max="6658" width="10.140625" style="178" customWidth="1"/>
    <col min="6659" max="6659" width="8.140625" style="178" customWidth="1"/>
    <col min="6660" max="6660" width="10.5703125" style="178" customWidth="1"/>
    <col min="6661" max="6661" width="1.28515625" style="178" customWidth="1"/>
    <col min="6662" max="6662" width="10.140625" style="178" customWidth="1"/>
    <col min="6663" max="6663" width="8.140625" style="178" customWidth="1"/>
    <col min="6664" max="6664" width="10.5703125" style="178" customWidth="1"/>
    <col min="6665" max="6665" width="1.28515625" style="178" customWidth="1"/>
    <col min="6666" max="6666" width="10.140625" style="178" customWidth="1"/>
    <col min="6667" max="6667" width="8.140625" style="178" customWidth="1"/>
    <col min="6668" max="6668" width="10.42578125" style="178" customWidth="1"/>
    <col min="6669" max="6912" width="9.140625" style="178"/>
    <col min="6913" max="6913" width="10.5703125" style="178" customWidth="1"/>
    <col min="6914" max="6914" width="10.140625" style="178" customWidth="1"/>
    <col min="6915" max="6915" width="8.140625" style="178" customWidth="1"/>
    <col min="6916" max="6916" width="10.5703125" style="178" customWidth="1"/>
    <col min="6917" max="6917" width="1.28515625" style="178" customWidth="1"/>
    <col min="6918" max="6918" width="10.140625" style="178" customWidth="1"/>
    <col min="6919" max="6919" width="8.140625" style="178" customWidth="1"/>
    <col min="6920" max="6920" width="10.5703125" style="178" customWidth="1"/>
    <col min="6921" max="6921" width="1.28515625" style="178" customWidth="1"/>
    <col min="6922" max="6922" width="10.140625" style="178" customWidth="1"/>
    <col min="6923" max="6923" width="8.140625" style="178" customWidth="1"/>
    <col min="6924" max="6924" width="10.42578125" style="178" customWidth="1"/>
    <col min="6925" max="7168" width="9.140625" style="178"/>
    <col min="7169" max="7169" width="10.5703125" style="178" customWidth="1"/>
    <col min="7170" max="7170" width="10.140625" style="178" customWidth="1"/>
    <col min="7171" max="7171" width="8.140625" style="178" customWidth="1"/>
    <col min="7172" max="7172" width="10.5703125" style="178" customWidth="1"/>
    <col min="7173" max="7173" width="1.28515625" style="178" customWidth="1"/>
    <col min="7174" max="7174" width="10.140625" style="178" customWidth="1"/>
    <col min="7175" max="7175" width="8.140625" style="178" customWidth="1"/>
    <col min="7176" max="7176" width="10.5703125" style="178" customWidth="1"/>
    <col min="7177" max="7177" width="1.28515625" style="178" customWidth="1"/>
    <col min="7178" max="7178" width="10.140625" style="178" customWidth="1"/>
    <col min="7179" max="7179" width="8.140625" style="178" customWidth="1"/>
    <col min="7180" max="7180" width="10.42578125" style="178" customWidth="1"/>
    <col min="7181" max="7424" width="9.140625" style="178"/>
    <col min="7425" max="7425" width="10.5703125" style="178" customWidth="1"/>
    <col min="7426" max="7426" width="10.140625" style="178" customWidth="1"/>
    <col min="7427" max="7427" width="8.140625" style="178" customWidth="1"/>
    <col min="7428" max="7428" width="10.5703125" style="178" customWidth="1"/>
    <col min="7429" max="7429" width="1.28515625" style="178" customWidth="1"/>
    <col min="7430" max="7430" width="10.140625" style="178" customWidth="1"/>
    <col min="7431" max="7431" width="8.140625" style="178" customWidth="1"/>
    <col min="7432" max="7432" width="10.5703125" style="178" customWidth="1"/>
    <col min="7433" max="7433" width="1.28515625" style="178" customWidth="1"/>
    <col min="7434" max="7434" width="10.140625" style="178" customWidth="1"/>
    <col min="7435" max="7435" width="8.140625" style="178" customWidth="1"/>
    <col min="7436" max="7436" width="10.42578125" style="178" customWidth="1"/>
    <col min="7437" max="7680" width="9.140625" style="178"/>
    <col min="7681" max="7681" width="10.5703125" style="178" customWidth="1"/>
    <col min="7682" max="7682" width="10.140625" style="178" customWidth="1"/>
    <col min="7683" max="7683" width="8.140625" style="178" customWidth="1"/>
    <col min="7684" max="7684" width="10.5703125" style="178" customWidth="1"/>
    <col min="7685" max="7685" width="1.28515625" style="178" customWidth="1"/>
    <col min="7686" max="7686" width="10.140625" style="178" customWidth="1"/>
    <col min="7687" max="7687" width="8.140625" style="178" customWidth="1"/>
    <col min="7688" max="7688" width="10.5703125" style="178" customWidth="1"/>
    <col min="7689" max="7689" width="1.28515625" style="178" customWidth="1"/>
    <col min="7690" max="7690" width="10.140625" style="178" customWidth="1"/>
    <col min="7691" max="7691" width="8.140625" style="178" customWidth="1"/>
    <col min="7692" max="7692" width="10.42578125" style="178" customWidth="1"/>
    <col min="7693" max="7936" width="9.140625" style="178"/>
    <col min="7937" max="7937" width="10.5703125" style="178" customWidth="1"/>
    <col min="7938" max="7938" width="10.140625" style="178" customWidth="1"/>
    <col min="7939" max="7939" width="8.140625" style="178" customWidth="1"/>
    <col min="7940" max="7940" width="10.5703125" style="178" customWidth="1"/>
    <col min="7941" max="7941" width="1.28515625" style="178" customWidth="1"/>
    <col min="7942" max="7942" width="10.140625" style="178" customWidth="1"/>
    <col min="7943" max="7943" width="8.140625" style="178" customWidth="1"/>
    <col min="7944" max="7944" width="10.5703125" style="178" customWidth="1"/>
    <col min="7945" max="7945" width="1.28515625" style="178" customWidth="1"/>
    <col min="7946" max="7946" width="10.140625" style="178" customWidth="1"/>
    <col min="7947" max="7947" width="8.140625" style="178" customWidth="1"/>
    <col min="7948" max="7948" width="10.42578125" style="178" customWidth="1"/>
    <col min="7949" max="8192" width="9.140625" style="178"/>
    <col min="8193" max="8193" width="10.5703125" style="178" customWidth="1"/>
    <col min="8194" max="8194" width="10.140625" style="178" customWidth="1"/>
    <col min="8195" max="8195" width="8.140625" style="178" customWidth="1"/>
    <col min="8196" max="8196" width="10.5703125" style="178" customWidth="1"/>
    <col min="8197" max="8197" width="1.28515625" style="178" customWidth="1"/>
    <col min="8198" max="8198" width="10.140625" style="178" customWidth="1"/>
    <col min="8199" max="8199" width="8.140625" style="178" customWidth="1"/>
    <col min="8200" max="8200" width="10.5703125" style="178" customWidth="1"/>
    <col min="8201" max="8201" width="1.28515625" style="178" customWidth="1"/>
    <col min="8202" max="8202" width="10.140625" style="178" customWidth="1"/>
    <col min="8203" max="8203" width="8.140625" style="178" customWidth="1"/>
    <col min="8204" max="8204" width="10.42578125" style="178" customWidth="1"/>
    <col min="8205" max="8448" width="9.140625" style="178"/>
    <col min="8449" max="8449" width="10.5703125" style="178" customWidth="1"/>
    <col min="8450" max="8450" width="10.140625" style="178" customWidth="1"/>
    <col min="8451" max="8451" width="8.140625" style="178" customWidth="1"/>
    <col min="8452" max="8452" width="10.5703125" style="178" customWidth="1"/>
    <col min="8453" max="8453" width="1.28515625" style="178" customWidth="1"/>
    <col min="8454" max="8454" width="10.140625" style="178" customWidth="1"/>
    <col min="8455" max="8455" width="8.140625" style="178" customWidth="1"/>
    <col min="8456" max="8456" width="10.5703125" style="178" customWidth="1"/>
    <col min="8457" max="8457" width="1.28515625" style="178" customWidth="1"/>
    <col min="8458" max="8458" width="10.140625" style="178" customWidth="1"/>
    <col min="8459" max="8459" width="8.140625" style="178" customWidth="1"/>
    <col min="8460" max="8460" width="10.42578125" style="178" customWidth="1"/>
    <col min="8461" max="8704" width="9.140625" style="178"/>
    <col min="8705" max="8705" width="10.5703125" style="178" customWidth="1"/>
    <col min="8706" max="8706" width="10.140625" style="178" customWidth="1"/>
    <col min="8707" max="8707" width="8.140625" style="178" customWidth="1"/>
    <col min="8708" max="8708" width="10.5703125" style="178" customWidth="1"/>
    <col min="8709" max="8709" width="1.28515625" style="178" customWidth="1"/>
    <col min="8710" max="8710" width="10.140625" style="178" customWidth="1"/>
    <col min="8711" max="8711" width="8.140625" style="178" customWidth="1"/>
    <col min="8712" max="8712" width="10.5703125" style="178" customWidth="1"/>
    <col min="8713" max="8713" width="1.28515625" style="178" customWidth="1"/>
    <col min="8714" max="8714" width="10.140625" style="178" customWidth="1"/>
    <col min="8715" max="8715" width="8.140625" style="178" customWidth="1"/>
    <col min="8716" max="8716" width="10.42578125" style="178" customWidth="1"/>
    <col min="8717" max="8960" width="9.140625" style="178"/>
    <col min="8961" max="8961" width="10.5703125" style="178" customWidth="1"/>
    <col min="8962" max="8962" width="10.140625" style="178" customWidth="1"/>
    <col min="8963" max="8963" width="8.140625" style="178" customWidth="1"/>
    <col min="8964" max="8964" width="10.5703125" style="178" customWidth="1"/>
    <col min="8965" max="8965" width="1.28515625" style="178" customWidth="1"/>
    <col min="8966" max="8966" width="10.140625" style="178" customWidth="1"/>
    <col min="8967" max="8967" width="8.140625" style="178" customWidth="1"/>
    <col min="8968" max="8968" width="10.5703125" style="178" customWidth="1"/>
    <col min="8969" max="8969" width="1.28515625" style="178" customWidth="1"/>
    <col min="8970" max="8970" width="10.140625" style="178" customWidth="1"/>
    <col min="8971" max="8971" width="8.140625" style="178" customWidth="1"/>
    <col min="8972" max="8972" width="10.42578125" style="178" customWidth="1"/>
    <col min="8973" max="9216" width="9.140625" style="178"/>
    <col min="9217" max="9217" width="10.5703125" style="178" customWidth="1"/>
    <col min="9218" max="9218" width="10.140625" style="178" customWidth="1"/>
    <col min="9219" max="9219" width="8.140625" style="178" customWidth="1"/>
    <col min="9220" max="9220" width="10.5703125" style="178" customWidth="1"/>
    <col min="9221" max="9221" width="1.28515625" style="178" customWidth="1"/>
    <col min="9222" max="9222" width="10.140625" style="178" customWidth="1"/>
    <col min="9223" max="9223" width="8.140625" style="178" customWidth="1"/>
    <col min="9224" max="9224" width="10.5703125" style="178" customWidth="1"/>
    <col min="9225" max="9225" width="1.28515625" style="178" customWidth="1"/>
    <col min="9226" max="9226" width="10.140625" style="178" customWidth="1"/>
    <col min="9227" max="9227" width="8.140625" style="178" customWidth="1"/>
    <col min="9228" max="9228" width="10.42578125" style="178" customWidth="1"/>
    <col min="9229" max="9472" width="9.140625" style="178"/>
    <col min="9473" max="9473" width="10.5703125" style="178" customWidth="1"/>
    <col min="9474" max="9474" width="10.140625" style="178" customWidth="1"/>
    <col min="9475" max="9475" width="8.140625" style="178" customWidth="1"/>
    <col min="9476" max="9476" width="10.5703125" style="178" customWidth="1"/>
    <col min="9477" max="9477" width="1.28515625" style="178" customWidth="1"/>
    <col min="9478" max="9478" width="10.140625" style="178" customWidth="1"/>
    <col min="9479" max="9479" width="8.140625" style="178" customWidth="1"/>
    <col min="9480" max="9480" width="10.5703125" style="178" customWidth="1"/>
    <col min="9481" max="9481" width="1.28515625" style="178" customWidth="1"/>
    <col min="9482" max="9482" width="10.140625" style="178" customWidth="1"/>
    <col min="9483" max="9483" width="8.140625" style="178" customWidth="1"/>
    <col min="9484" max="9484" width="10.42578125" style="178" customWidth="1"/>
    <col min="9485" max="9728" width="9.140625" style="178"/>
    <col min="9729" max="9729" width="10.5703125" style="178" customWidth="1"/>
    <col min="9730" max="9730" width="10.140625" style="178" customWidth="1"/>
    <col min="9731" max="9731" width="8.140625" style="178" customWidth="1"/>
    <col min="9732" max="9732" width="10.5703125" style="178" customWidth="1"/>
    <col min="9733" max="9733" width="1.28515625" style="178" customWidth="1"/>
    <col min="9734" max="9734" width="10.140625" style="178" customWidth="1"/>
    <col min="9735" max="9735" width="8.140625" style="178" customWidth="1"/>
    <col min="9736" max="9736" width="10.5703125" style="178" customWidth="1"/>
    <col min="9737" max="9737" width="1.28515625" style="178" customWidth="1"/>
    <col min="9738" max="9738" width="10.140625" style="178" customWidth="1"/>
    <col min="9739" max="9739" width="8.140625" style="178" customWidth="1"/>
    <col min="9740" max="9740" width="10.42578125" style="178" customWidth="1"/>
    <col min="9741" max="9984" width="9.140625" style="178"/>
    <col min="9985" max="9985" width="10.5703125" style="178" customWidth="1"/>
    <col min="9986" max="9986" width="10.140625" style="178" customWidth="1"/>
    <col min="9987" max="9987" width="8.140625" style="178" customWidth="1"/>
    <col min="9988" max="9988" width="10.5703125" style="178" customWidth="1"/>
    <col min="9989" max="9989" width="1.28515625" style="178" customWidth="1"/>
    <col min="9990" max="9990" width="10.140625" style="178" customWidth="1"/>
    <col min="9991" max="9991" width="8.140625" style="178" customWidth="1"/>
    <col min="9992" max="9992" width="10.5703125" style="178" customWidth="1"/>
    <col min="9993" max="9993" width="1.28515625" style="178" customWidth="1"/>
    <col min="9994" max="9994" width="10.140625" style="178" customWidth="1"/>
    <col min="9995" max="9995" width="8.140625" style="178" customWidth="1"/>
    <col min="9996" max="9996" width="10.42578125" style="178" customWidth="1"/>
    <col min="9997" max="10240" width="9.140625" style="178"/>
    <col min="10241" max="10241" width="10.5703125" style="178" customWidth="1"/>
    <col min="10242" max="10242" width="10.140625" style="178" customWidth="1"/>
    <col min="10243" max="10243" width="8.140625" style="178" customWidth="1"/>
    <col min="10244" max="10244" width="10.5703125" style="178" customWidth="1"/>
    <col min="10245" max="10245" width="1.28515625" style="178" customWidth="1"/>
    <col min="10246" max="10246" width="10.140625" style="178" customWidth="1"/>
    <col min="10247" max="10247" width="8.140625" style="178" customWidth="1"/>
    <col min="10248" max="10248" width="10.5703125" style="178" customWidth="1"/>
    <col min="10249" max="10249" width="1.28515625" style="178" customWidth="1"/>
    <col min="10250" max="10250" width="10.140625" style="178" customWidth="1"/>
    <col min="10251" max="10251" width="8.140625" style="178" customWidth="1"/>
    <col min="10252" max="10252" width="10.42578125" style="178" customWidth="1"/>
    <col min="10253" max="10496" width="9.140625" style="178"/>
    <col min="10497" max="10497" width="10.5703125" style="178" customWidth="1"/>
    <col min="10498" max="10498" width="10.140625" style="178" customWidth="1"/>
    <col min="10499" max="10499" width="8.140625" style="178" customWidth="1"/>
    <col min="10500" max="10500" width="10.5703125" style="178" customWidth="1"/>
    <col min="10501" max="10501" width="1.28515625" style="178" customWidth="1"/>
    <col min="10502" max="10502" width="10.140625" style="178" customWidth="1"/>
    <col min="10503" max="10503" width="8.140625" style="178" customWidth="1"/>
    <col min="10504" max="10504" width="10.5703125" style="178" customWidth="1"/>
    <col min="10505" max="10505" width="1.28515625" style="178" customWidth="1"/>
    <col min="10506" max="10506" width="10.140625" style="178" customWidth="1"/>
    <col min="10507" max="10507" width="8.140625" style="178" customWidth="1"/>
    <col min="10508" max="10508" width="10.42578125" style="178" customWidth="1"/>
    <col min="10509" max="10752" width="9.140625" style="178"/>
    <col min="10753" max="10753" width="10.5703125" style="178" customWidth="1"/>
    <col min="10754" max="10754" width="10.140625" style="178" customWidth="1"/>
    <col min="10755" max="10755" width="8.140625" style="178" customWidth="1"/>
    <col min="10756" max="10756" width="10.5703125" style="178" customWidth="1"/>
    <col min="10757" max="10757" width="1.28515625" style="178" customWidth="1"/>
    <col min="10758" max="10758" width="10.140625" style="178" customWidth="1"/>
    <col min="10759" max="10759" width="8.140625" style="178" customWidth="1"/>
    <col min="10760" max="10760" width="10.5703125" style="178" customWidth="1"/>
    <col min="10761" max="10761" width="1.28515625" style="178" customWidth="1"/>
    <col min="10762" max="10762" width="10.140625" style="178" customWidth="1"/>
    <col min="10763" max="10763" width="8.140625" style="178" customWidth="1"/>
    <col min="10764" max="10764" width="10.42578125" style="178" customWidth="1"/>
    <col min="10765" max="11008" width="9.140625" style="178"/>
    <col min="11009" max="11009" width="10.5703125" style="178" customWidth="1"/>
    <col min="11010" max="11010" width="10.140625" style="178" customWidth="1"/>
    <col min="11011" max="11011" width="8.140625" style="178" customWidth="1"/>
    <col min="11012" max="11012" width="10.5703125" style="178" customWidth="1"/>
    <col min="11013" max="11013" width="1.28515625" style="178" customWidth="1"/>
    <col min="11014" max="11014" width="10.140625" style="178" customWidth="1"/>
    <col min="11015" max="11015" width="8.140625" style="178" customWidth="1"/>
    <col min="11016" max="11016" width="10.5703125" style="178" customWidth="1"/>
    <col min="11017" max="11017" width="1.28515625" style="178" customWidth="1"/>
    <col min="11018" max="11018" width="10.140625" style="178" customWidth="1"/>
    <col min="11019" max="11019" width="8.140625" style="178" customWidth="1"/>
    <col min="11020" max="11020" width="10.42578125" style="178" customWidth="1"/>
    <col min="11021" max="11264" width="9.140625" style="178"/>
    <col min="11265" max="11265" width="10.5703125" style="178" customWidth="1"/>
    <col min="11266" max="11266" width="10.140625" style="178" customWidth="1"/>
    <col min="11267" max="11267" width="8.140625" style="178" customWidth="1"/>
    <col min="11268" max="11268" width="10.5703125" style="178" customWidth="1"/>
    <col min="11269" max="11269" width="1.28515625" style="178" customWidth="1"/>
    <col min="11270" max="11270" width="10.140625" style="178" customWidth="1"/>
    <col min="11271" max="11271" width="8.140625" style="178" customWidth="1"/>
    <col min="11272" max="11272" width="10.5703125" style="178" customWidth="1"/>
    <col min="11273" max="11273" width="1.28515625" style="178" customWidth="1"/>
    <col min="11274" max="11274" width="10.140625" style="178" customWidth="1"/>
    <col min="11275" max="11275" width="8.140625" style="178" customWidth="1"/>
    <col min="11276" max="11276" width="10.42578125" style="178" customWidth="1"/>
    <col min="11277" max="11520" width="9.140625" style="178"/>
    <col min="11521" max="11521" width="10.5703125" style="178" customWidth="1"/>
    <col min="11522" max="11522" width="10.140625" style="178" customWidth="1"/>
    <col min="11523" max="11523" width="8.140625" style="178" customWidth="1"/>
    <col min="11524" max="11524" width="10.5703125" style="178" customWidth="1"/>
    <col min="11525" max="11525" width="1.28515625" style="178" customWidth="1"/>
    <col min="11526" max="11526" width="10.140625" style="178" customWidth="1"/>
    <col min="11527" max="11527" width="8.140625" style="178" customWidth="1"/>
    <col min="11528" max="11528" width="10.5703125" style="178" customWidth="1"/>
    <col min="11529" max="11529" width="1.28515625" style="178" customWidth="1"/>
    <col min="11530" max="11530" width="10.140625" style="178" customWidth="1"/>
    <col min="11531" max="11531" width="8.140625" style="178" customWidth="1"/>
    <col min="11532" max="11532" width="10.42578125" style="178" customWidth="1"/>
    <col min="11533" max="11776" width="9.140625" style="178"/>
    <col min="11777" max="11777" width="10.5703125" style="178" customWidth="1"/>
    <col min="11778" max="11778" width="10.140625" style="178" customWidth="1"/>
    <col min="11779" max="11779" width="8.140625" style="178" customWidth="1"/>
    <col min="11780" max="11780" width="10.5703125" style="178" customWidth="1"/>
    <col min="11781" max="11781" width="1.28515625" style="178" customWidth="1"/>
    <col min="11782" max="11782" width="10.140625" style="178" customWidth="1"/>
    <col min="11783" max="11783" width="8.140625" style="178" customWidth="1"/>
    <col min="11784" max="11784" width="10.5703125" style="178" customWidth="1"/>
    <col min="11785" max="11785" width="1.28515625" style="178" customWidth="1"/>
    <col min="11786" max="11786" width="10.140625" style="178" customWidth="1"/>
    <col min="11787" max="11787" width="8.140625" style="178" customWidth="1"/>
    <col min="11788" max="11788" width="10.42578125" style="178" customWidth="1"/>
    <col min="11789" max="12032" width="9.140625" style="178"/>
    <col min="12033" max="12033" width="10.5703125" style="178" customWidth="1"/>
    <col min="12034" max="12034" width="10.140625" style="178" customWidth="1"/>
    <col min="12035" max="12035" width="8.140625" style="178" customWidth="1"/>
    <col min="12036" max="12036" width="10.5703125" style="178" customWidth="1"/>
    <col min="12037" max="12037" width="1.28515625" style="178" customWidth="1"/>
    <col min="12038" max="12038" width="10.140625" style="178" customWidth="1"/>
    <col min="12039" max="12039" width="8.140625" style="178" customWidth="1"/>
    <col min="12040" max="12040" width="10.5703125" style="178" customWidth="1"/>
    <col min="12041" max="12041" width="1.28515625" style="178" customWidth="1"/>
    <col min="12042" max="12042" width="10.140625" style="178" customWidth="1"/>
    <col min="12043" max="12043" width="8.140625" style="178" customWidth="1"/>
    <col min="12044" max="12044" width="10.42578125" style="178" customWidth="1"/>
    <col min="12045" max="12288" width="9.140625" style="178"/>
    <col min="12289" max="12289" width="10.5703125" style="178" customWidth="1"/>
    <col min="12290" max="12290" width="10.140625" style="178" customWidth="1"/>
    <col min="12291" max="12291" width="8.140625" style="178" customWidth="1"/>
    <col min="12292" max="12292" width="10.5703125" style="178" customWidth="1"/>
    <col min="12293" max="12293" width="1.28515625" style="178" customWidth="1"/>
    <col min="12294" max="12294" width="10.140625" style="178" customWidth="1"/>
    <col min="12295" max="12295" width="8.140625" style="178" customWidth="1"/>
    <col min="12296" max="12296" width="10.5703125" style="178" customWidth="1"/>
    <col min="12297" max="12297" width="1.28515625" style="178" customWidth="1"/>
    <col min="12298" max="12298" width="10.140625" style="178" customWidth="1"/>
    <col min="12299" max="12299" width="8.140625" style="178" customWidth="1"/>
    <col min="12300" max="12300" width="10.42578125" style="178" customWidth="1"/>
    <col min="12301" max="12544" width="9.140625" style="178"/>
    <col min="12545" max="12545" width="10.5703125" style="178" customWidth="1"/>
    <col min="12546" max="12546" width="10.140625" style="178" customWidth="1"/>
    <col min="12547" max="12547" width="8.140625" style="178" customWidth="1"/>
    <col min="12548" max="12548" width="10.5703125" style="178" customWidth="1"/>
    <col min="12549" max="12549" width="1.28515625" style="178" customWidth="1"/>
    <col min="12550" max="12550" width="10.140625" style="178" customWidth="1"/>
    <col min="12551" max="12551" width="8.140625" style="178" customWidth="1"/>
    <col min="12552" max="12552" width="10.5703125" style="178" customWidth="1"/>
    <col min="12553" max="12553" width="1.28515625" style="178" customWidth="1"/>
    <col min="12554" max="12554" width="10.140625" style="178" customWidth="1"/>
    <col min="12555" max="12555" width="8.140625" style="178" customWidth="1"/>
    <col min="12556" max="12556" width="10.42578125" style="178" customWidth="1"/>
    <col min="12557" max="12800" width="9.140625" style="178"/>
    <col min="12801" max="12801" width="10.5703125" style="178" customWidth="1"/>
    <col min="12802" max="12802" width="10.140625" style="178" customWidth="1"/>
    <col min="12803" max="12803" width="8.140625" style="178" customWidth="1"/>
    <col min="12804" max="12804" width="10.5703125" style="178" customWidth="1"/>
    <col min="12805" max="12805" width="1.28515625" style="178" customWidth="1"/>
    <col min="12806" max="12806" width="10.140625" style="178" customWidth="1"/>
    <col min="12807" max="12807" width="8.140625" style="178" customWidth="1"/>
    <col min="12808" max="12808" width="10.5703125" style="178" customWidth="1"/>
    <col min="12809" max="12809" width="1.28515625" style="178" customWidth="1"/>
    <col min="12810" max="12810" width="10.140625" style="178" customWidth="1"/>
    <col min="12811" max="12811" width="8.140625" style="178" customWidth="1"/>
    <col min="12812" max="12812" width="10.42578125" style="178" customWidth="1"/>
    <col min="12813" max="13056" width="9.140625" style="178"/>
    <col min="13057" max="13057" width="10.5703125" style="178" customWidth="1"/>
    <col min="13058" max="13058" width="10.140625" style="178" customWidth="1"/>
    <col min="13059" max="13059" width="8.140625" style="178" customWidth="1"/>
    <col min="13060" max="13060" width="10.5703125" style="178" customWidth="1"/>
    <col min="13061" max="13061" width="1.28515625" style="178" customWidth="1"/>
    <col min="13062" max="13062" width="10.140625" style="178" customWidth="1"/>
    <col min="13063" max="13063" width="8.140625" style="178" customWidth="1"/>
    <col min="13064" max="13064" width="10.5703125" style="178" customWidth="1"/>
    <col min="13065" max="13065" width="1.28515625" style="178" customWidth="1"/>
    <col min="13066" max="13066" width="10.140625" style="178" customWidth="1"/>
    <col min="13067" max="13067" width="8.140625" style="178" customWidth="1"/>
    <col min="13068" max="13068" width="10.42578125" style="178" customWidth="1"/>
    <col min="13069" max="13312" width="9.140625" style="178"/>
    <col min="13313" max="13313" width="10.5703125" style="178" customWidth="1"/>
    <col min="13314" max="13314" width="10.140625" style="178" customWidth="1"/>
    <col min="13315" max="13315" width="8.140625" style="178" customWidth="1"/>
    <col min="13316" max="13316" width="10.5703125" style="178" customWidth="1"/>
    <col min="13317" max="13317" width="1.28515625" style="178" customWidth="1"/>
    <col min="13318" max="13318" width="10.140625" style="178" customWidth="1"/>
    <col min="13319" max="13319" width="8.140625" style="178" customWidth="1"/>
    <col min="13320" max="13320" width="10.5703125" style="178" customWidth="1"/>
    <col min="13321" max="13321" width="1.28515625" style="178" customWidth="1"/>
    <col min="13322" max="13322" width="10.140625" style="178" customWidth="1"/>
    <col min="13323" max="13323" width="8.140625" style="178" customWidth="1"/>
    <col min="13324" max="13324" width="10.42578125" style="178" customWidth="1"/>
    <col min="13325" max="13568" width="9.140625" style="178"/>
    <col min="13569" max="13569" width="10.5703125" style="178" customWidth="1"/>
    <col min="13570" max="13570" width="10.140625" style="178" customWidth="1"/>
    <col min="13571" max="13571" width="8.140625" style="178" customWidth="1"/>
    <col min="13572" max="13572" width="10.5703125" style="178" customWidth="1"/>
    <col min="13573" max="13573" width="1.28515625" style="178" customWidth="1"/>
    <col min="13574" max="13574" width="10.140625" style="178" customWidth="1"/>
    <col min="13575" max="13575" width="8.140625" style="178" customWidth="1"/>
    <col min="13576" max="13576" width="10.5703125" style="178" customWidth="1"/>
    <col min="13577" max="13577" width="1.28515625" style="178" customWidth="1"/>
    <col min="13578" max="13578" width="10.140625" style="178" customWidth="1"/>
    <col min="13579" max="13579" width="8.140625" style="178" customWidth="1"/>
    <col min="13580" max="13580" width="10.42578125" style="178" customWidth="1"/>
    <col min="13581" max="13824" width="9.140625" style="178"/>
    <col min="13825" max="13825" width="10.5703125" style="178" customWidth="1"/>
    <col min="13826" max="13826" width="10.140625" style="178" customWidth="1"/>
    <col min="13827" max="13827" width="8.140625" style="178" customWidth="1"/>
    <col min="13828" max="13828" width="10.5703125" style="178" customWidth="1"/>
    <col min="13829" max="13829" width="1.28515625" style="178" customWidth="1"/>
    <col min="13830" max="13830" width="10.140625" style="178" customWidth="1"/>
    <col min="13831" max="13831" width="8.140625" style="178" customWidth="1"/>
    <col min="13832" max="13832" width="10.5703125" style="178" customWidth="1"/>
    <col min="13833" max="13833" width="1.28515625" style="178" customWidth="1"/>
    <col min="13834" max="13834" width="10.140625" style="178" customWidth="1"/>
    <col min="13835" max="13835" width="8.140625" style="178" customWidth="1"/>
    <col min="13836" max="13836" width="10.42578125" style="178" customWidth="1"/>
    <col min="13837" max="14080" width="9.140625" style="178"/>
    <col min="14081" max="14081" width="10.5703125" style="178" customWidth="1"/>
    <col min="14082" max="14082" width="10.140625" style="178" customWidth="1"/>
    <col min="14083" max="14083" width="8.140625" style="178" customWidth="1"/>
    <col min="14084" max="14084" width="10.5703125" style="178" customWidth="1"/>
    <col min="14085" max="14085" width="1.28515625" style="178" customWidth="1"/>
    <col min="14086" max="14086" width="10.140625" style="178" customWidth="1"/>
    <col min="14087" max="14087" width="8.140625" style="178" customWidth="1"/>
    <col min="14088" max="14088" width="10.5703125" style="178" customWidth="1"/>
    <col min="14089" max="14089" width="1.28515625" style="178" customWidth="1"/>
    <col min="14090" max="14090" width="10.140625" style="178" customWidth="1"/>
    <col min="14091" max="14091" width="8.140625" style="178" customWidth="1"/>
    <col min="14092" max="14092" width="10.42578125" style="178" customWidth="1"/>
    <col min="14093" max="14336" width="9.140625" style="178"/>
    <col min="14337" max="14337" width="10.5703125" style="178" customWidth="1"/>
    <col min="14338" max="14338" width="10.140625" style="178" customWidth="1"/>
    <col min="14339" max="14339" width="8.140625" style="178" customWidth="1"/>
    <col min="14340" max="14340" width="10.5703125" style="178" customWidth="1"/>
    <col min="14341" max="14341" width="1.28515625" style="178" customWidth="1"/>
    <col min="14342" max="14342" width="10.140625" style="178" customWidth="1"/>
    <col min="14343" max="14343" width="8.140625" style="178" customWidth="1"/>
    <col min="14344" max="14344" width="10.5703125" style="178" customWidth="1"/>
    <col min="14345" max="14345" width="1.28515625" style="178" customWidth="1"/>
    <col min="14346" max="14346" width="10.140625" style="178" customWidth="1"/>
    <col min="14347" max="14347" width="8.140625" style="178" customWidth="1"/>
    <col min="14348" max="14348" width="10.42578125" style="178" customWidth="1"/>
    <col min="14349" max="14592" width="9.140625" style="178"/>
    <col min="14593" max="14593" width="10.5703125" style="178" customWidth="1"/>
    <col min="14594" max="14594" width="10.140625" style="178" customWidth="1"/>
    <col min="14595" max="14595" width="8.140625" style="178" customWidth="1"/>
    <col min="14596" max="14596" width="10.5703125" style="178" customWidth="1"/>
    <col min="14597" max="14597" width="1.28515625" style="178" customWidth="1"/>
    <col min="14598" max="14598" width="10.140625" style="178" customWidth="1"/>
    <col min="14599" max="14599" width="8.140625" style="178" customWidth="1"/>
    <col min="14600" max="14600" width="10.5703125" style="178" customWidth="1"/>
    <col min="14601" max="14601" width="1.28515625" style="178" customWidth="1"/>
    <col min="14602" max="14602" width="10.140625" style="178" customWidth="1"/>
    <col min="14603" max="14603" width="8.140625" style="178" customWidth="1"/>
    <col min="14604" max="14604" width="10.42578125" style="178" customWidth="1"/>
    <col min="14605" max="14848" width="9.140625" style="178"/>
    <col min="14849" max="14849" width="10.5703125" style="178" customWidth="1"/>
    <col min="14850" max="14850" width="10.140625" style="178" customWidth="1"/>
    <col min="14851" max="14851" width="8.140625" style="178" customWidth="1"/>
    <col min="14852" max="14852" width="10.5703125" style="178" customWidth="1"/>
    <col min="14853" max="14853" width="1.28515625" style="178" customWidth="1"/>
    <col min="14854" max="14854" width="10.140625" style="178" customWidth="1"/>
    <col min="14855" max="14855" width="8.140625" style="178" customWidth="1"/>
    <col min="14856" max="14856" width="10.5703125" style="178" customWidth="1"/>
    <col min="14857" max="14857" width="1.28515625" style="178" customWidth="1"/>
    <col min="14858" max="14858" width="10.140625" style="178" customWidth="1"/>
    <col min="14859" max="14859" width="8.140625" style="178" customWidth="1"/>
    <col min="14860" max="14860" width="10.42578125" style="178" customWidth="1"/>
    <col min="14861" max="15104" width="9.140625" style="178"/>
    <col min="15105" max="15105" width="10.5703125" style="178" customWidth="1"/>
    <col min="15106" max="15106" width="10.140625" style="178" customWidth="1"/>
    <col min="15107" max="15107" width="8.140625" style="178" customWidth="1"/>
    <col min="15108" max="15108" width="10.5703125" style="178" customWidth="1"/>
    <col min="15109" max="15109" width="1.28515625" style="178" customWidth="1"/>
    <col min="15110" max="15110" width="10.140625" style="178" customWidth="1"/>
    <col min="15111" max="15111" width="8.140625" style="178" customWidth="1"/>
    <col min="15112" max="15112" width="10.5703125" style="178" customWidth="1"/>
    <col min="15113" max="15113" width="1.28515625" style="178" customWidth="1"/>
    <col min="15114" max="15114" width="10.140625" style="178" customWidth="1"/>
    <col min="15115" max="15115" width="8.140625" style="178" customWidth="1"/>
    <col min="15116" max="15116" width="10.42578125" style="178" customWidth="1"/>
    <col min="15117" max="15360" width="9.140625" style="178"/>
    <col min="15361" max="15361" width="10.5703125" style="178" customWidth="1"/>
    <col min="15362" max="15362" width="10.140625" style="178" customWidth="1"/>
    <col min="15363" max="15363" width="8.140625" style="178" customWidth="1"/>
    <col min="15364" max="15364" width="10.5703125" style="178" customWidth="1"/>
    <col min="15365" max="15365" width="1.28515625" style="178" customWidth="1"/>
    <col min="15366" max="15366" width="10.140625" style="178" customWidth="1"/>
    <col min="15367" max="15367" width="8.140625" style="178" customWidth="1"/>
    <col min="15368" max="15368" width="10.5703125" style="178" customWidth="1"/>
    <col min="15369" max="15369" width="1.28515625" style="178" customWidth="1"/>
    <col min="15370" max="15370" width="10.140625" style="178" customWidth="1"/>
    <col min="15371" max="15371" width="8.140625" style="178" customWidth="1"/>
    <col min="15372" max="15372" width="10.42578125" style="178" customWidth="1"/>
    <col min="15373" max="15616" width="9.140625" style="178"/>
    <col min="15617" max="15617" width="10.5703125" style="178" customWidth="1"/>
    <col min="15618" max="15618" width="10.140625" style="178" customWidth="1"/>
    <col min="15619" max="15619" width="8.140625" style="178" customWidth="1"/>
    <col min="15620" max="15620" width="10.5703125" style="178" customWidth="1"/>
    <col min="15621" max="15621" width="1.28515625" style="178" customWidth="1"/>
    <col min="15622" max="15622" width="10.140625" style="178" customWidth="1"/>
    <col min="15623" max="15623" width="8.140625" style="178" customWidth="1"/>
    <col min="15624" max="15624" width="10.5703125" style="178" customWidth="1"/>
    <col min="15625" max="15625" width="1.28515625" style="178" customWidth="1"/>
    <col min="15626" max="15626" width="10.140625" style="178" customWidth="1"/>
    <col min="15627" max="15627" width="8.140625" style="178" customWidth="1"/>
    <col min="15628" max="15628" width="10.42578125" style="178" customWidth="1"/>
    <col min="15629" max="15872" width="9.140625" style="178"/>
    <col min="15873" max="15873" width="10.5703125" style="178" customWidth="1"/>
    <col min="15874" max="15874" width="10.140625" style="178" customWidth="1"/>
    <col min="15875" max="15875" width="8.140625" style="178" customWidth="1"/>
    <col min="15876" max="15876" width="10.5703125" style="178" customWidth="1"/>
    <col min="15877" max="15877" width="1.28515625" style="178" customWidth="1"/>
    <col min="15878" max="15878" width="10.140625" style="178" customWidth="1"/>
    <col min="15879" max="15879" width="8.140625" style="178" customWidth="1"/>
    <col min="15880" max="15880" width="10.5703125" style="178" customWidth="1"/>
    <col min="15881" max="15881" width="1.28515625" style="178" customWidth="1"/>
    <col min="15882" max="15882" width="10.140625" style="178" customWidth="1"/>
    <col min="15883" max="15883" width="8.140625" style="178" customWidth="1"/>
    <col min="15884" max="15884" width="10.42578125" style="178" customWidth="1"/>
    <col min="15885" max="16128" width="9.140625" style="178"/>
    <col min="16129" max="16129" width="10.5703125" style="178" customWidth="1"/>
    <col min="16130" max="16130" width="10.140625" style="178" customWidth="1"/>
    <col min="16131" max="16131" width="8.140625" style="178" customWidth="1"/>
    <col min="16132" max="16132" width="10.5703125" style="178" customWidth="1"/>
    <col min="16133" max="16133" width="1.28515625" style="178" customWidth="1"/>
    <col min="16134" max="16134" width="10.140625" style="178" customWidth="1"/>
    <col min="16135" max="16135" width="8.140625" style="178" customWidth="1"/>
    <col min="16136" max="16136" width="10.5703125" style="178" customWidth="1"/>
    <col min="16137" max="16137" width="1.28515625" style="178" customWidth="1"/>
    <col min="16138" max="16138" width="10.140625" style="178" customWidth="1"/>
    <col min="16139" max="16139" width="8.140625" style="178" customWidth="1"/>
    <col min="16140" max="16140" width="10.42578125" style="178" customWidth="1"/>
    <col min="16141" max="16384" width="9.140625" style="178"/>
  </cols>
  <sheetData>
    <row r="1" spans="1:12" ht="21.75" customHeight="1" x14ac:dyDescent="0.25">
      <c r="A1" s="255"/>
      <c r="B1" s="255"/>
      <c r="C1" s="255"/>
      <c r="D1" s="255"/>
      <c r="E1" s="255"/>
      <c r="F1" s="255"/>
      <c r="G1" s="255"/>
      <c r="H1" s="255"/>
      <c r="I1" s="255"/>
      <c r="J1" s="255"/>
    </row>
    <row r="2" spans="1:12" x14ac:dyDescent="0.25">
      <c r="A2" s="245" t="s">
        <v>0</v>
      </c>
      <c r="B2" s="245"/>
      <c r="C2" s="245"/>
      <c r="D2" s="245"/>
      <c r="E2" s="245"/>
      <c r="F2" s="245"/>
      <c r="G2" s="245"/>
      <c r="H2" s="245"/>
      <c r="I2" s="245"/>
      <c r="J2" s="245"/>
      <c r="K2" s="180"/>
      <c r="L2" s="180"/>
    </row>
    <row r="3" spans="1:12" ht="17.25" customHeight="1" x14ac:dyDescent="0.25">
      <c r="A3" s="245" t="s">
        <v>1</v>
      </c>
      <c r="B3" s="245"/>
      <c r="C3" s="245"/>
      <c r="D3" s="245"/>
      <c r="E3" s="245"/>
      <c r="F3" s="245"/>
      <c r="G3" s="245"/>
      <c r="H3" s="245"/>
      <c r="I3" s="245"/>
      <c r="J3" s="245"/>
      <c r="K3" s="180"/>
      <c r="L3" s="180"/>
    </row>
    <row r="4" spans="1:12" x14ac:dyDescent="0.25">
      <c r="A4" s="245" t="s">
        <v>133</v>
      </c>
      <c r="B4" s="245"/>
      <c r="C4" s="245"/>
      <c r="D4" s="245"/>
      <c r="E4" s="245"/>
      <c r="F4" s="245"/>
      <c r="G4" s="245"/>
      <c r="H4" s="245"/>
      <c r="I4" s="245"/>
      <c r="J4" s="245"/>
      <c r="K4" s="180"/>
      <c r="L4" s="180"/>
    </row>
    <row r="5" spans="1:12" s="185" customFormat="1" ht="15" customHeight="1" x14ac:dyDescent="0.25">
      <c r="A5" s="281" t="s">
        <v>169</v>
      </c>
      <c r="B5" s="281"/>
      <c r="C5" s="281"/>
      <c r="D5" s="281"/>
      <c r="E5" s="281"/>
      <c r="F5" s="281"/>
      <c r="G5" s="281"/>
      <c r="H5" s="281"/>
      <c r="I5" s="281"/>
      <c r="J5" s="281"/>
      <c r="K5" s="184"/>
      <c r="L5" s="184"/>
    </row>
    <row r="6" spans="1:12" ht="6" customHeight="1" x14ac:dyDescent="0.25"/>
    <row r="7" spans="1:12" x14ac:dyDescent="0.25">
      <c r="B7" s="179" t="s">
        <v>40</v>
      </c>
      <c r="C7" s="261" t="str">
        <f>IF(ISBLANK('Contract Information'!B2),"",'Contract Information'!B2)</f>
        <v/>
      </c>
      <c r="D7" s="290"/>
      <c r="E7" s="290"/>
      <c r="F7" s="163"/>
      <c r="G7" s="253"/>
      <c r="H7" s="279"/>
      <c r="I7" s="251"/>
      <c r="J7" s="251"/>
      <c r="L7" s="181"/>
    </row>
    <row r="8" spans="1:12" x14ac:dyDescent="0.25">
      <c r="B8" s="288" t="s">
        <v>38</v>
      </c>
      <c r="C8" s="287" t="str">
        <f>IF(ISBLANK('Contract Information'!B4),"",'Contract Information'!B4)</f>
        <v/>
      </c>
      <c r="D8" s="287"/>
      <c r="E8" s="287"/>
      <c r="F8" s="171"/>
      <c r="G8" s="253" t="s">
        <v>136</v>
      </c>
      <c r="H8" s="279"/>
      <c r="I8" s="279"/>
      <c r="J8" s="279"/>
      <c r="K8" s="181"/>
      <c r="L8" s="181"/>
    </row>
    <row r="9" spans="1:12" x14ac:dyDescent="0.25">
      <c r="B9" s="289"/>
      <c r="C9" s="287"/>
      <c r="D9" s="287"/>
      <c r="E9" s="287"/>
    </row>
    <row r="10" spans="1:12" s="149" customFormat="1" x14ac:dyDescent="0.25">
      <c r="A10" s="175"/>
      <c r="B10" s="175" t="s">
        <v>148</v>
      </c>
      <c r="C10" s="186" t="s">
        <v>166</v>
      </c>
      <c r="D10" s="189" t="s">
        <v>167</v>
      </c>
      <c r="E10" s="186" t="s">
        <v>166</v>
      </c>
      <c r="F10" s="189" t="s">
        <v>167</v>
      </c>
      <c r="G10" s="186" t="s">
        <v>166</v>
      </c>
      <c r="H10" s="189" t="s">
        <v>167</v>
      </c>
      <c r="I10" s="186" t="s">
        <v>166</v>
      </c>
      <c r="J10" s="189" t="s">
        <v>167</v>
      </c>
      <c r="K10" s="154"/>
      <c r="L10" s="154"/>
    </row>
    <row r="11" spans="1:12" x14ac:dyDescent="0.25">
      <c r="A11" s="179" t="s">
        <v>151</v>
      </c>
      <c r="B11" s="179"/>
      <c r="C11" s="6"/>
      <c r="D11" s="183"/>
      <c r="E11" s="6"/>
      <c r="F11" s="183"/>
      <c r="G11" s="6"/>
      <c r="H11" s="183"/>
      <c r="I11" s="6"/>
      <c r="J11" s="183"/>
      <c r="K11" s="37"/>
      <c r="L11" s="37"/>
    </row>
    <row r="12" spans="1:12" x14ac:dyDescent="0.25">
      <c r="A12" s="179" t="s">
        <v>152</v>
      </c>
      <c r="B12" s="179"/>
      <c r="C12" s="6"/>
      <c r="D12" s="183"/>
      <c r="E12" s="6"/>
      <c r="F12" s="183"/>
      <c r="G12" s="6"/>
      <c r="H12" s="183"/>
      <c r="I12" s="6"/>
      <c r="J12" s="183"/>
      <c r="K12" s="37"/>
      <c r="L12" s="37"/>
    </row>
    <row r="13" spans="1:12" x14ac:dyDescent="0.25">
      <c r="A13" s="179" t="s">
        <v>153</v>
      </c>
      <c r="B13" s="179"/>
      <c r="C13" s="6"/>
      <c r="D13" s="183"/>
      <c r="E13" s="6"/>
      <c r="F13" s="183"/>
      <c r="G13" s="6"/>
      <c r="H13" s="183"/>
      <c r="I13" s="6"/>
      <c r="J13" s="183"/>
      <c r="K13" s="37"/>
      <c r="L13" s="37"/>
    </row>
    <row r="14" spans="1:12" x14ac:dyDescent="0.25">
      <c r="A14" s="179" t="s">
        <v>154</v>
      </c>
      <c r="B14" s="179"/>
      <c r="C14" s="6"/>
      <c r="D14" s="183"/>
      <c r="E14" s="6"/>
      <c r="F14" s="183"/>
      <c r="G14" s="6"/>
      <c r="H14" s="183"/>
      <c r="I14" s="6"/>
      <c r="J14" s="183"/>
      <c r="K14" s="37"/>
      <c r="L14" s="37"/>
    </row>
    <row r="15" spans="1:12" x14ac:dyDescent="0.25">
      <c r="A15" s="179" t="s">
        <v>149</v>
      </c>
      <c r="B15" s="179"/>
      <c r="C15" s="6"/>
      <c r="D15" s="183"/>
      <c r="E15" s="6"/>
      <c r="F15" s="183"/>
      <c r="G15" s="6"/>
      <c r="H15" s="183"/>
      <c r="I15" s="6"/>
      <c r="J15" s="183"/>
      <c r="K15" s="37"/>
      <c r="L15" s="37"/>
    </row>
    <row r="16" spans="1:12" x14ac:dyDescent="0.25">
      <c r="A16" s="179" t="s">
        <v>150</v>
      </c>
      <c r="B16" s="179"/>
      <c r="C16" s="6"/>
      <c r="D16" s="183"/>
      <c r="E16" s="6"/>
      <c r="F16" s="183"/>
      <c r="G16" s="6"/>
      <c r="H16" s="183"/>
      <c r="I16" s="6"/>
      <c r="J16" s="183"/>
      <c r="K16" s="37"/>
      <c r="L16" s="37"/>
    </row>
    <row r="17" spans="1:12" x14ac:dyDescent="0.25">
      <c r="A17" s="179" t="s">
        <v>155</v>
      </c>
      <c r="B17" s="179"/>
      <c r="C17" s="6"/>
      <c r="D17" s="183"/>
      <c r="E17" s="6"/>
      <c r="F17" s="183"/>
      <c r="G17" s="6"/>
      <c r="H17" s="183"/>
      <c r="I17" s="6"/>
      <c r="J17" s="183"/>
      <c r="K17" s="37"/>
      <c r="L17" s="37"/>
    </row>
    <row r="18" spans="1:12" ht="15.75" thickBot="1" x14ac:dyDescent="0.3">
      <c r="A18" s="146"/>
      <c r="B18" s="146"/>
      <c r="C18" s="187"/>
      <c r="D18" s="190"/>
      <c r="E18" s="187"/>
      <c r="F18" s="190"/>
      <c r="G18" s="187"/>
      <c r="H18" s="190"/>
      <c r="I18" s="187"/>
      <c r="J18" s="190"/>
      <c r="K18" s="37"/>
      <c r="L18" s="37"/>
    </row>
    <row r="19" spans="1:12" ht="15.75" thickTop="1" x14ac:dyDescent="0.25">
      <c r="A19" s="145"/>
      <c r="B19" s="145"/>
      <c r="C19" s="188" t="s">
        <v>168</v>
      </c>
      <c r="D19" s="182"/>
      <c r="E19" s="188" t="s">
        <v>168</v>
      </c>
      <c r="F19" s="182"/>
      <c r="G19" s="188" t="s">
        <v>168</v>
      </c>
      <c r="H19" s="182"/>
      <c r="I19" s="188" t="s">
        <v>168</v>
      </c>
      <c r="J19" s="182"/>
      <c r="K19" s="37"/>
      <c r="L19" s="37"/>
    </row>
    <row r="20" spans="1:12" ht="9" customHeight="1" x14ac:dyDescent="0.25">
      <c r="I20" s="290"/>
      <c r="J20" s="253"/>
      <c r="K20" s="37"/>
      <c r="L20" s="37"/>
    </row>
    <row r="21" spans="1:12" s="149" customFormat="1" x14ac:dyDescent="0.25">
      <c r="A21" s="175"/>
      <c r="B21" s="175" t="s">
        <v>148</v>
      </c>
      <c r="C21" s="186" t="str">
        <f>C10</f>
        <v>Name</v>
      </c>
      <c r="D21" s="189" t="s">
        <v>167</v>
      </c>
      <c r="E21" s="186" t="str">
        <f t="shared" ref="E21:I21" si="0">E10</f>
        <v>Name</v>
      </c>
      <c r="F21" s="189" t="s">
        <v>167</v>
      </c>
      <c r="G21" s="186" t="str">
        <f t="shared" si="0"/>
        <v>Name</v>
      </c>
      <c r="H21" s="189" t="s">
        <v>167</v>
      </c>
      <c r="I21" s="186" t="str">
        <f t="shared" si="0"/>
        <v>Name</v>
      </c>
      <c r="J21" s="189" t="s">
        <v>167</v>
      </c>
      <c r="K21" s="154"/>
      <c r="L21" s="154"/>
    </row>
    <row r="22" spans="1:12" x14ac:dyDescent="0.25">
      <c r="A22" s="179" t="s">
        <v>151</v>
      </c>
      <c r="B22" s="179"/>
      <c r="C22" s="6"/>
      <c r="D22" s="183"/>
      <c r="E22" s="6"/>
      <c r="F22" s="183"/>
      <c r="G22" s="6"/>
      <c r="H22" s="183"/>
      <c r="I22" s="6"/>
      <c r="J22" s="183"/>
      <c r="K22" s="37"/>
      <c r="L22" s="37"/>
    </row>
    <row r="23" spans="1:12" x14ac:dyDescent="0.25">
      <c r="A23" s="179" t="s">
        <v>152</v>
      </c>
      <c r="B23" s="179"/>
      <c r="C23" s="6"/>
      <c r="D23" s="183"/>
      <c r="E23" s="6"/>
      <c r="F23" s="183"/>
      <c r="G23" s="6"/>
      <c r="H23" s="183"/>
      <c r="I23" s="6"/>
      <c r="J23" s="183"/>
      <c r="K23" s="37"/>
      <c r="L23" s="37"/>
    </row>
    <row r="24" spans="1:12" x14ac:dyDescent="0.25">
      <c r="A24" s="179" t="s">
        <v>153</v>
      </c>
      <c r="B24" s="179"/>
      <c r="C24" s="6"/>
      <c r="D24" s="183"/>
      <c r="E24" s="6"/>
      <c r="F24" s="183"/>
      <c r="G24" s="6"/>
      <c r="H24" s="183"/>
      <c r="I24" s="6"/>
      <c r="J24" s="183"/>
      <c r="K24" s="37"/>
      <c r="L24" s="37"/>
    </row>
    <row r="25" spans="1:12" x14ac:dyDescent="0.25">
      <c r="A25" s="179" t="s">
        <v>154</v>
      </c>
      <c r="B25" s="179"/>
      <c r="C25" s="6"/>
      <c r="D25" s="183"/>
      <c r="E25" s="6"/>
      <c r="F25" s="183"/>
      <c r="G25" s="6"/>
      <c r="H25" s="183"/>
      <c r="I25" s="6"/>
      <c r="J25" s="183"/>
      <c r="K25" s="37"/>
      <c r="L25" s="37"/>
    </row>
    <row r="26" spans="1:12" x14ac:dyDescent="0.25">
      <c r="A26" s="179" t="s">
        <v>149</v>
      </c>
      <c r="B26" s="179"/>
      <c r="C26" s="6"/>
      <c r="D26" s="183"/>
      <c r="E26" s="6"/>
      <c r="F26" s="183"/>
      <c r="G26" s="6"/>
      <c r="H26" s="183"/>
      <c r="I26" s="6"/>
      <c r="J26" s="183"/>
      <c r="K26" s="37"/>
      <c r="L26" s="37"/>
    </row>
    <row r="27" spans="1:12" x14ac:dyDescent="0.25">
      <c r="A27" s="179" t="s">
        <v>150</v>
      </c>
      <c r="B27" s="179"/>
      <c r="C27" s="6"/>
      <c r="D27" s="183"/>
      <c r="E27" s="6"/>
      <c r="F27" s="183"/>
      <c r="G27" s="6"/>
      <c r="H27" s="183"/>
      <c r="I27" s="6"/>
      <c r="J27" s="183"/>
      <c r="K27" s="37"/>
      <c r="L27" s="37"/>
    </row>
    <row r="28" spans="1:12" x14ac:dyDescent="0.25">
      <c r="A28" s="179" t="s">
        <v>155</v>
      </c>
      <c r="B28" s="179"/>
      <c r="C28" s="6"/>
      <c r="D28" s="183"/>
      <c r="E28" s="6"/>
      <c r="F28" s="183"/>
      <c r="G28" s="6"/>
      <c r="H28" s="183"/>
      <c r="I28" s="6"/>
      <c r="J28" s="183"/>
      <c r="K28" s="37"/>
      <c r="L28" s="37"/>
    </row>
    <row r="29" spans="1:12" ht="15.75" thickBot="1" x14ac:dyDescent="0.3">
      <c r="A29" s="146"/>
      <c r="B29" s="146"/>
      <c r="C29" s="187"/>
      <c r="D29" s="190"/>
      <c r="E29" s="187"/>
      <c r="F29" s="190"/>
      <c r="G29" s="187"/>
      <c r="H29" s="190"/>
      <c r="I29" s="187"/>
      <c r="J29" s="190"/>
      <c r="K29" s="37"/>
      <c r="L29" s="37"/>
    </row>
    <row r="30" spans="1:12" ht="15.75" thickTop="1" x14ac:dyDescent="0.25">
      <c r="A30" s="145"/>
      <c r="B30" s="145"/>
      <c r="C30" s="188" t="s">
        <v>168</v>
      </c>
      <c r="D30" s="182"/>
      <c r="E30" s="188" t="s">
        <v>168</v>
      </c>
      <c r="F30" s="182"/>
      <c r="G30" s="188" t="s">
        <v>168</v>
      </c>
      <c r="H30" s="182"/>
      <c r="I30" s="188" t="s">
        <v>168</v>
      </c>
      <c r="J30" s="182"/>
      <c r="K30" s="37"/>
      <c r="L30" s="37"/>
    </row>
    <row r="31" spans="1:12" ht="24" customHeight="1" x14ac:dyDescent="0.25"/>
    <row r="32" spans="1:12" s="157" customFormat="1" ht="12.75" x14ac:dyDescent="0.2">
      <c r="B32" s="157" t="s">
        <v>158</v>
      </c>
      <c r="C32" s="158"/>
      <c r="D32" s="158"/>
      <c r="E32" s="158"/>
      <c r="G32" s="158"/>
      <c r="H32" s="158"/>
      <c r="I32" s="158"/>
    </row>
    <row r="33" spans="3:9" s="157" customFormat="1" ht="12.75" x14ac:dyDescent="0.2">
      <c r="C33" s="286" t="s">
        <v>157</v>
      </c>
      <c r="D33" s="286"/>
      <c r="E33" s="286"/>
      <c r="G33" s="286" t="s">
        <v>131</v>
      </c>
      <c r="H33" s="286"/>
      <c r="I33" s="286"/>
    </row>
  </sheetData>
  <mergeCells count="15">
    <mergeCell ref="C33:E33"/>
    <mergeCell ref="G33:I33"/>
    <mergeCell ref="A1:J1"/>
    <mergeCell ref="A2:J2"/>
    <mergeCell ref="A3:J3"/>
    <mergeCell ref="A4:J4"/>
    <mergeCell ref="A5:J5"/>
    <mergeCell ref="C7:E7"/>
    <mergeCell ref="G7:H7"/>
    <mergeCell ref="I7:J7"/>
    <mergeCell ref="I20:J20"/>
    <mergeCell ref="B8:B9"/>
    <mergeCell ref="C8:E9"/>
    <mergeCell ref="G8:H8"/>
    <mergeCell ref="I8:J8"/>
  </mergeCells>
  <pageMargins left="0.25" right="0.25" top="0.75" bottom="0.75" header="0.3" footer="0.3"/>
  <pageSetup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workbookViewId="0">
      <selection activeCell="K20" sqref="K20"/>
    </sheetView>
  </sheetViews>
  <sheetFormatPr defaultRowHeight="15" x14ac:dyDescent="0.25"/>
  <cols>
    <col min="1" max="1" width="9.140625" style="208"/>
    <col min="2" max="2" width="13" style="208" customWidth="1"/>
    <col min="3" max="3" width="20.42578125" style="208" customWidth="1"/>
    <col min="4" max="4" width="20.7109375" style="208" customWidth="1"/>
    <col min="5" max="5" width="7.28515625" style="208" customWidth="1"/>
    <col min="6" max="6" width="5.7109375" style="208" customWidth="1"/>
    <col min="7" max="7" width="8.85546875" style="208" customWidth="1"/>
    <col min="8" max="16384" width="9.140625" style="208"/>
  </cols>
  <sheetData>
    <row r="1" spans="1:13" x14ac:dyDescent="0.25">
      <c r="B1" s="245" t="s">
        <v>0</v>
      </c>
      <c r="C1" s="245"/>
      <c r="D1" s="245"/>
      <c r="E1" s="245"/>
      <c r="F1" s="245"/>
      <c r="G1" s="245"/>
      <c r="H1" s="4"/>
      <c r="I1" s="4"/>
      <c r="J1" s="4"/>
      <c r="K1" s="4"/>
      <c r="L1" s="4"/>
      <c r="M1" s="4"/>
    </row>
    <row r="2" spans="1:13" x14ac:dyDescent="0.25">
      <c r="B2" s="245" t="s">
        <v>1</v>
      </c>
      <c r="C2" s="245"/>
      <c r="D2" s="245"/>
      <c r="E2" s="245"/>
      <c r="F2" s="245"/>
      <c r="G2" s="245"/>
      <c r="H2" s="4"/>
      <c r="I2" s="4"/>
      <c r="J2" s="4"/>
      <c r="K2" s="4"/>
      <c r="L2" s="4"/>
      <c r="M2" s="4"/>
    </row>
    <row r="3" spans="1:13" x14ac:dyDescent="0.25">
      <c r="B3" s="245" t="s">
        <v>2</v>
      </c>
      <c r="C3" s="245"/>
      <c r="D3" s="245"/>
      <c r="E3" s="245"/>
      <c r="F3" s="245"/>
      <c r="G3" s="245"/>
      <c r="H3" s="4"/>
      <c r="I3" s="4"/>
      <c r="J3" s="4"/>
      <c r="K3" s="4"/>
      <c r="L3" s="4"/>
      <c r="M3" s="4"/>
    </row>
    <row r="4" spans="1:13" ht="8.25" customHeight="1" x14ac:dyDescent="0.25">
      <c r="A4" s="245" t="s">
        <v>193</v>
      </c>
      <c r="B4" s="245"/>
      <c r="C4" s="245"/>
      <c r="D4" s="245"/>
      <c r="E4" s="245"/>
      <c r="F4" s="245"/>
      <c r="G4" s="245"/>
      <c r="H4" s="4"/>
      <c r="I4" s="4"/>
      <c r="J4" s="4"/>
      <c r="K4" s="4"/>
      <c r="L4" s="4"/>
      <c r="M4" s="4"/>
    </row>
    <row r="5" spans="1:13" ht="8.25" customHeight="1" x14ac:dyDescent="0.25">
      <c r="A5" s="245"/>
      <c r="B5" s="245"/>
      <c r="C5" s="245"/>
      <c r="D5" s="245"/>
      <c r="E5" s="245"/>
      <c r="F5" s="245"/>
      <c r="G5" s="245"/>
    </row>
    <row r="6" spans="1:13" ht="25.5" customHeight="1" x14ac:dyDescent="0.25">
      <c r="B6" s="30" t="s">
        <v>40</v>
      </c>
      <c r="C6" s="32" t="str">
        <f>IF(ISBLANK('Contract Information'!B2),"",'Contract Information'!B2)</f>
        <v/>
      </c>
      <c r="D6" s="32" t="str">
        <f>IF(ISBLANK('Contract Information'!B6),"",'Contract Information'!B6)</f>
        <v/>
      </c>
      <c r="E6" s="29" t="s">
        <v>41</v>
      </c>
      <c r="F6" s="246">
        <v>202000</v>
      </c>
      <c r="G6" s="246"/>
    </row>
    <row r="7" spans="1:13" ht="28.5" customHeight="1" x14ac:dyDescent="0.25">
      <c r="B7" s="242" t="str">
        <f>IF(ISBLANK('Contract Information'!B4),"",'Contract Information'!B4)</f>
        <v/>
      </c>
      <c r="C7" s="242"/>
      <c r="D7" s="242"/>
      <c r="E7" s="29" t="s">
        <v>42</v>
      </c>
      <c r="F7" s="243" t="str">
        <f>IF(ISBLANK($F$6),"",VLOOKUP($F$6, ITEMS!$A$1:$B$994,2,FALSE))</f>
        <v xml:space="preserve">CY  </v>
      </c>
      <c r="G7" s="243"/>
    </row>
    <row r="8" spans="1:13" ht="22.5" customHeight="1" x14ac:dyDescent="0.25">
      <c r="B8" s="242"/>
      <c r="C8" s="242"/>
      <c r="D8" s="242"/>
      <c r="E8" s="29" t="s">
        <v>43</v>
      </c>
      <c r="F8" s="244" t="e">
        <f>IF(ISBLANK($F$6),"",VLOOKUP($F$6,'Contract Item Summary'!$A$2:$E$1141,5,FALSE))</f>
        <v>#N/A</v>
      </c>
      <c r="G8" s="244"/>
    </row>
    <row r="9" spans="1:13" ht="21" customHeight="1" x14ac:dyDescent="0.25">
      <c r="B9" s="30" t="s">
        <v>32</v>
      </c>
      <c r="C9" s="254" t="str">
        <f>IF(ISBLANK($F$6),"",VLOOKUP($F$6, ITEMS!$A$1:$C$994,3,FALSE))</f>
        <v xml:space="preserve">EXCAVATION AND EMBANKMENT </v>
      </c>
      <c r="D9" s="254"/>
      <c r="E9" s="29" t="s">
        <v>44</v>
      </c>
      <c r="F9" s="247" t="e">
        <f>IF(ISBLANK($F$6),"",VLOOKUP($F$6,'Contract Item Summary'!$A$2:$D$1141,4,FALSE))</f>
        <v>#N/A</v>
      </c>
      <c r="G9" s="247"/>
    </row>
    <row r="10" spans="1:13" ht="12" customHeight="1" x14ac:dyDescent="0.25">
      <c r="C10" s="254"/>
      <c r="D10" s="254"/>
    </row>
    <row r="11" spans="1:13" ht="9.75" customHeight="1" x14ac:dyDescent="0.25">
      <c r="C11" s="254"/>
      <c r="D11" s="254"/>
    </row>
    <row r="12" spans="1:13" x14ac:dyDescent="0.25">
      <c r="C12" s="262"/>
      <c r="D12" s="262"/>
      <c r="E12" s="108"/>
      <c r="F12" s="3"/>
      <c r="G12" s="3"/>
    </row>
    <row r="13" spans="1:13" x14ac:dyDescent="0.25">
      <c r="B13" s="211" t="s">
        <v>55</v>
      </c>
      <c r="C13" s="210" t="s">
        <v>190</v>
      </c>
      <c r="D13" s="211" t="s">
        <v>191</v>
      </c>
      <c r="E13" s="249" t="s">
        <v>192</v>
      </c>
      <c r="F13" s="244"/>
      <c r="G13" s="250"/>
    </row>
    <row r="14" spans="1:13" ht="19.5" customHeight="1" x14ac:dyDescent="0.25">
      <c r="B14" s="177"/>
      <c r="C14" s="6"/>
      <c r="D14" s="218"/>
      <c r="E14" s="257"/>
      <c r="F14" s="258"/>
      <c r="G14" s="259"/>
    </row>
    <row r="15" spans="1:13" ht="19.5" customHeight="1" x14ac:dyDescent="0.25">
      <c r="B15" s="177"/>
      <c r="C15" s="6"/>
      <c r="D15" s="218"/>
      <c r="E15" s="257"/>
      <c r="F15" s="258"/>
      <c r="G15" s="259"/>
    </row>
    <row r="16" spans="1:13" ht="19.5" customHeight="1" x14ac:dyDescent="0.25">
      <c r="B16" s="177"/>
      <c r="C16" s="6"/>
      <c r="D16" s="218"/>
      <c r="E16" s="257"/>
      <c r="F16" s="258"/>
      <c r="G16" s="259"/>
    </row>
    <row r="17" spans="2:7" ht="19.5" customHeight="1" x14ac:dyDescent="0.25">
      <c r="B17" s="177"/>
      <c r="C17" s="6"/>
      <c r="D17" s="218"/>
      <c r="E17" s="257"/>
      <c r="F17" s="258"/>
      <c r="G17" s="259"/>
    </row>
    <row r="18" spans="2:7" ht="19.5" customHeight="1" x14ac:dyDescent="0.25">
      <c r="B18" s="209"/>
      <c r="C18" s="6"/>
      <c r="D18" s="218"/>
      <c r="E18" s="257"/>
      <c r="F18" s="258"/>
      <c r="G18" s="259"/>
    </row>
    <row r="19" spans="2:7" ht="19.5" customHeight="1" x14ac:dyDescent="0.25">
      <c r="B19" s="209"/>
      <c r="C19" s="6"/>
      <c r="D19" s="218"/>
      <c r="E19" s="257"/>
      <c r="F19" s="258"/>
      <c r="G19" s="259"/>
    </row>
    <row r="20" spans="2:7" ht="19.5" customHeight="1" x14ac:dyDescent="0.25">
      <c r="B20" s="209"/>
      <c r="C20" s="6"/>
      <c r="D20" s="218"/>
      <c r="E20" s="257"/>
      <c r="F20" s="258"/>
      <c r="G20" s="259"/>
    </row>
    <row r="21" spans="2:7" ht="19.5" customHeight="1" x14ac:dyDescent="0.25">
      <c r="B21" s="209"/>
      <c r="C21" s="6"/>
      <c r="D21" s="218"/>
      <c r="E21" s="257"/>
      <c r="F21" s="258"/>
      <c r="G21" s="259"/>
    </row>
    <row r="22" spans="2:7" ht="19.5" customHeight="1" x14ac:dyDescent="0.25">
      <c r="B22" s="209"/>
      <c r="C22" s="6"/>
      <c r="D22" s="218"/>
      <c r="E22" s="257"/>
      <c r="F22" s="258"/>
      <c r="G22" s="259"/>
    </row>
    <row r="23" spans="2:7" ht="19.5" customHeight="1" x14ac:dyDescent="0.25">
      <c r="B23" s="209"/>
      <c r="C23" s="6"/>
      <c r="D23" s="218"/>
      <c r="E23" s="257"/>
      <c r="F23" s="258"/>
      <c r="G23" s="259"/>
    </row>
    <row r="24" spans="2:7" ht="19.5" customHeight="1" x14ac:dyDescent="0.25">
      <c r="B24" s="209"/>
      <c r="C24" s="6"/>
      <c r="D24" s="218"/>
      <c r="E24" s="257"/>
      <c r="F24" s="258"/>
      <c r="G24" s="259"/>
    </row>
    <row r="25" spans="2:7" ht="19.5" customHeight="1" x14ac:dyDescent="0.25">
      <c r="B25" s="209"/>
      <c r="C25" s="6"/>
      <c r="D25" s="218"/>
      <c r="E25" s="257"/>
      <c r="F25" s="258"/>
      <c r="G25" s="259"/>
    </row>
    <row r="26" spans="2:7" ht="19.5" customHeight="1" x14ac:dyDescent="0.25">
      <c r="B26" s="209"/>
      <c r="C26" s="6"/>
      <c r="D26" s="218"/>
      <c r="E26" s="257"/>
      <c r="F26" s="258"/>
      <c r="G26" s="259"/>
    </row>
    <row r="27" spans="2:7" ht="19.5" customHeight="1" x14ac:dyDescent="0.25">
      <c r="B27" s="209"/>
      <c r="C27" s="6"/>
      <c r="D27" s="218"/>
      <c r="E27" s="257"/>
      <c r="F27" s="258"/>
      <c r="G27" s="259"/>
    </row>
    <row r="28" spans="2:7" ht="19.5" customHeight="1" x14ac:dyDescent="0.25">
      <c r="B28" s="209"/>
      <c r="C28" s="6"/>
      <c r="D28" s="218"/>
      <c r="E28" s="257"/>
      <c r="F28" s="258"/>
      <c r="G28" s="259"/>
    </row>
    <row r="29" spans="2:7" ht="19.5" customHeight="1" x14ac:dyDescent="0.25">
      <c r="B29" s="209"/>
      <c r="C29" s="6"/>
      <c r="D29" s="218"/>
      <c r="E29" s="257"/>
      <c r="F29" s="258"/>
      <c r="G29" s="259"/>
    </row>
    <row r="30" spans="2:7" ht="19.5" customHeight="1" x14ac:dyDescent="0.25">
      <c r="B30" s="209"/>
      <c r="C30" s="6"/>
      <c r="D30" s="218"/>
      <c r="E30" s="257"/>
      <c r="F30" s="258"/>
      <c r="G30" s="259"/>
    </row>
    <row r="31" spans="2:7" ht="19.5" customHeight="1" x14ac:dyDescent="0.25">
      <c r="B31" s="209"/>
      <c r="C31" s="6"/>
      <c r="D31" s="218"/>
      <c r="E31" s="257"/>
      <c r="F31" s="258"/>
      <c r="G31" s="259"/>
    </row>
    <row r="32" spans="2:7" ht="19.5" customHeight="1" x14ac:dyDescent="0.25">
      <c r="B32" s="209"/>
      <c r="C32" s="6"/>
      <c r="D32" s="218"/>
      <c r="E32" s="257"/>
      <c r="F32" s="258"/>
      <c r="G32" s="259"/>
    </row>
    <row r="33" spans="2:7" ht="19.5" customHeight="1" x14ac:dyDescent="0.25">
      <c r="B33" s="209"/>
      <c r="C33" s="6"/>
      <c r="D33" s="218"/>
      <c r="E33" s="257"/>
      <c r="F33" s="258"/>
      <c r="G33" s="259"/>
    </row>
    <row r="34" spans="2:7" ht="19.5" customHeight="1" x14ac:dyDescent="0.25">
      <c r="B34" s="209"/>
      <c r="C34" s="6"/>
      <c r="D34" s="218"/>
      <c r="E34" s="257"/>
      <c r="F34" s="258"/>
      <c r="G34" s="259"/>
    </row>
    <row r="35" spans="2:7" ht="19.5" customHeight="1" x14ac:dyDescent="0.25">
      <c r="B35" s="209"/>
      <c r="C35" s="6"/>
      <c r="D35" s="218"/>
      <c r="E35" s="257"/>
      <c r="F35" s="258"/>
      <c r="G35" s="259"/>
    </row>
    <row r="36" spans="2:7" ht="19.5" customHeight="1" x14ac:dyDescent="0.25">
      <c r="B36" s="209"/>
      <c r="C36" s="6"/>
      <c r="D36" s="218"/>
      <c r="E36" s="257"/>
      <c r="F36" s="258"/>
      <c r="G36" s="259"/>
    </row>
    <row r="37" spans="2:7" ht="22.5" customHeight="1" x14ac:dyDescent="0.25">
      <c r="B37" s="6"/>
      <c r="C37" s="10"/>
      <c r="D37" s="6"/>
      <c r="E37" s="13"/>
      <c r="F37" s="13"/>
      <c r="G37" s="7"/>
    </row>
    <row r="38" spans="2:7" ht="22.5" customHeight="1" x14ac:dyDescent="0.25">
      <c r="B38" s="11" t="s">
        <v>6</v>
      </c>
      <c r="C38" s="12"/>
      <c r="D38" s="12"/>
      <c r="E38" s="12"/>
      <c r="F38" s="12"/>
      <c r="G38" s="12"/>
    </row>
    <row r="39" spans="2:7" ht="22.5" customHeight="1" x14ac:dyDescent="0.25">
      <c r="C39" s="255"/>
      <c r="D39" s="255"/>
    </row>
    <row r="40" spans="2:7" ht="22.5" customHeight="1" x14ac:dyDescent="0.25">
      <c r="C40" s="255"/>
      <c r="D40" s="255"/>
    </row>
    <row r="41" spans="2:7" ht="22.5" customHeight="1" x14ac:dyDescent="0.25">
      <c r="C41" s="255"/>
      <c r="D41" s="255"/>
    </row>
    <row r="42" spans="2:7" ht="22.5" customHeight="1" x14ac:dyDescent="0.25">
      <c r="C42" s="255"/>
      <c r="D42" s="255"/>
    </row>
    <row r="43" spans="2:7" ht="15.75" customHeight="1" x14ac:dyDescent="0.25">
      <c r="C43" s="255"/>
      <c r="D43" s="255"/>
    </row>
    <row r="44" spans="2:7" s="12" customFormat="1" ht="21" customHeight="1" x14ac:dyDescent="0.25">
      <c r="B44" s="208"/>
      <c r="C44" s="255"/>
      <c r="D44" s="255"/>
      <c r="E44" s="208"/>
      <c r="F44" s="208"/>
      <c r="G44" s="208"/>
    </row>
    <row r="45" spans="2:7" x14ac:dyDescent="0.25">
      <c r="C45" s="255"/>
      <c r="D45" s="255"/>
    </row>
    <row r="46" spans="2:7" x14ac:dyDescent="0.25">
      <c r="C46" s="255"/>
      <c r="D46" s="255"/>
    </row>
    <row r="47" spans="2:7" x14ac:dyDescent="0.25">
      <c r="C47" s="255"/>
      <c r="D47" s="255"/>
    </row>
    <row r="48" spans="2:7" x14ac:dyDescent="0.25">
      <c r="C48" s="255"/>
      <c r="D48" s="255"/>
    </row>
    <row r="49" spans="3:4" x14ac:dyDescent="0.25">
      <c r="C49" s="255"/>
      <c r="D49" s="255"/>
    </row>
    <row r="50" spans="3:4" x14ac:dyDescent="0.25">
      <c r="C50" s="255"/>
      <c r="D50" s="255"/>
    </row>
    <row r="51" spans="3:4" x14ac:dyDescent="0.25">
      <c r="C51" s="255"/>
      <c r="D51" s="255"/>
    </row>
    <row r="52" spans="3:4" x14ac:dyDescent="0.25">
      <c r="C52" s="255"/>
      <c r="D52" s="255"/>
    </row>
    <row r="53" spans="3:4" x14ac:dyDescent="0.25">
      <c r="C53" s="255"/>
      <c r="D53" s="255"/>
    </row>
    <row r="54" spans="3:4" x14ac:dyDescent="0.25">
      <c r="C54" s="255"/>
      <c r="D54" s="255"/>
    </row>
    <row r="55" spans="3:4" x14ac:dyDescent="0.25">
      <c r="C55" s="255"/>
      <c r="D55" s="255"/>
    </row>
    <row r="56" spans="3:4" x14ac:dyDescent="0.25">
      <c r="C56" s="255"/>
      <c r="D56" s="255"/>
    </row>
    <row r="57" spans="3:4" x14ac:dyDescent="0.25">
      <c r="C57" s="255"/>
      <c r="D57" s="255"/>
    </row>
    <row r="58" spans="3:4" x14ac:dyDescent="0.25">
      <c r="C58" s="255"/>
      <c r="D58" s="255"/>
    </row>
    <row r="59" spans="3:4" x14ac:dyDescent="0.25">
      <c r="C59" s="255"/>
      <c r="D59" s="255"/>
    </row>
    <row r="60" spans="3:4" x14ac:dyDescent="0.25">
      <c r="C60" s="255"/>
      <c r="D60" s="255"/>
    </row>
    <row r="61" spans="3:4" x14ac:dyDescent="0.25">
      <c r="C61" s="255"/>
      <c r="D61" s="255"/>
    </row>
    <row r="62" spans="3:4" x14ac:dyDescent="0.25">
      <c r="C62" s="255"/>
      <c r="D62" s="255"/>
    </row>
    <row r="63" spans="3:4" x14ac:dyDescent="0.25">
      <c r="C63" s="255"/>
      <c r="D63" s="255"/>
    </row>
    <row r="64" spans="3:4" x14ac:dyDescent="0.25">
      <c r="C64" s="255"/>
      <c r="D64" s="255"/>
    </row>
    <row r="65" spans="3:4" x14ac:dyDescent="0.25">
      <c r="C65" s="255"/>
      <c r="D65" s="255"/>
    </row>
    <row r="66" spans="3:4" x14ac:dyDescent="0.25">
      <c r="C66" s="255"/>
      <c r="D66" s="255"/>
    </row>
    <row r="67" spans="3:4" x14ac:dyDescent="0.25">
      <c r="C67" s="255"/>
      <c r="D67" s="255"/>
    </row>
    <row r="68" spans="3:4" x14ac:dyDescent="0.25">
      <c r="C68" s="255"/>
      <c r="D68" s="255"/>
    </row>
    <row r="69" spans="3:4" x14ac:dyDescent="0.25">
      <c r="C69" s="255"/>
      <c r="D69" s="255"/>
    </row>
    <row r="70" spans="3:4" x14ac:dyDescent="0.25">
      <c r="C70" s="255"/>
      <c r="D70" s="255"/>
    </row>
    <row r="71" spans="3:4" x14ac:dyDescent="0.25">
      <c r="C71" s="255"/>
      <c r="D71" s="255"/>
    </row>
  </sheetData>
  <mergeCells count="67">
    <mergeCell ref="C54:D54"/>
    <mergeCell ref="C43:D43"/>
    <mergeCell ref="C44:D44"/>
    <mergeCell ref="C45:D45"/>
    <mergeCell ref="E23:G23"/>
    <mergeCell ref="E24:G24"/>
    <mergeCell ref="E25:G25"/>
    <mergeCell ref="E26:G26"/>
    <mergeCell ref="E27:G27"/>
    <mergeCell ref="C49:D49"/>
    <mergeCell ref="C50:D50"/>
    <mergeCell ref="C51:D51"/>
    <mergeCell ref="C52:D52"/>
    <mergeCell ref="C53:D53"/>
    <mergeCell ref="C46:D46"/>
    <mergeCell ref="C47:D47"/>
    <mergeCell ref="C67:D67"/>
    <mergeCell ref="C68:D68"/>
    <mergeCell ref="C69:D69"/>
    <mergeCell ref="C70:D70"/>
    <mergeCell ref="C59:D59"/>
    <mergeCell ref="C60:D60"/>
    <mergeCell ref="C71:D71"/>
    <mergeCell ref="E13:G13"/>
    <mergeCell ref="E14:G14"/>
    <mergeCell ref="E15:G15"/>
    <mergeCell ref="E16:G16"/>
    <mergeCell ref="E17:G17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48:D48"/>
    <mergeCell ref="C39:D39"/>
    <mergeCell ref="C40:D40"/>
    <mergeCell ref="C41:D41"/>
    <mergeCell ref="C42:D42"/>
    <mergeCell ref="E36:G36"/>
    <mergeCell ref="E33:G33"/>
    <mergeCell ref="E34:G34"/>
    <mergeCell ref="E35:G35"/>
    <mergeCell ref="E30:G30"/>
    <mergeCell ref="E31:G31"/>
    <mergeCell ref="E32:G32"/>
    <mergeCell ref="E29:G29"/>
    <mergeCell ref="E19:G19"/>
    <mergeCell ref="E20:G20"/>
    <mergeCell ref="E21:G21"/>
    <mergeCell ref="E22:G22"/>
    <mergeCell ref="E28:G28"/>
    <mergeCell ref="E18:G18"/>
    <mergeCell ref="C9:D12"/>
    <mergeCell ref="F9:G9"/>
    <mergeCell ref="B1:G1"/>
    <mergeCell ref="B2:G2"/>
    <mergeCell ref="B3:G3"/>
    <mergeCell ref="A4:G5"/>
    <mergeCell ref="F6:G6"/>
    <mergeCell ref="B7:D8"/>
    <mergeCell ref="F7:G7"/>
    <mergeCell ref="F8:G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workbookViewId="0">
      <selection activeCell="C18" sqref="C18"/>
    </sheetView>
  </sheetViews>
  <sheetFormatPr defaultRowHeight="15" x14ac:dyDescent="0.25"/>
  <cols>
    <col min="1" max="1" width="19" customWidth="1"/>
    <col min="2" max="2" width="71.7109375" customWidth="1"/>
  </cols>
  <sheetData>
    <row r="2" spans="1:2" x14ac:dyDescent="0.25">
      <c r="A2" s="14" t="s">
        <v>37</v>
      </c>
      <c r="B2" s="14"/>
    </row>
    <row r="4" spans="1:2" x14ac:dyDescent="0.25">
      <c r="A4" s="14" t="s">
        <v>38</v>
      </c>
      <c r="B4" s="14"/>
    </row>
    <row r="6" spans="1:2" x14ac:dyDescent="0.25">
      <c r="A6" s="14" t="s">
        <v>39</v>
      </c>
      <c r="B6" s="14"/>
    </row>
    <row r="8" spans="1:2" x14ac:dyDescent="0.25">
      <c r="B8" t="s">
        <v>1652</v>
      </c>
    </row>
    <row r="9" spans="1:2" x14ac:dyDescent="0.25">
      <c r="A9" t="s">
        <v>126</v>
      </c>
      <c r="B9" s="96"/>
    </row>
    <row r="12" spans="1:2" x14ac:dyDescent="0.25">
      <c r="A12" t="s">
        <v>130</v>
      </c>
    </row>
    <row r="14" spans="1:2" x14ac:dyDescent="0.25">
      <c r="A14" t="s">
        <v>131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2"/>
  <sheetViews>
    <sheetView workbookViewId="0">
      <selection activeCell="H13" sqref="H13"/>
    </sheetView>
  </sheetViews>
  <sheetFormatPr defaultColWidth="10.28515625" defaultRowHeight="15" x14ac:dyDescent="0.25"/>
  <cols>
    <col min="1" max="1" width="11.7109375" style="26" bestFit="1" customWidth="1"/>
    <col min="2" max="2" width="61.85546875" style="26" customWidth="1"/>
    <col min="3" max="3" width="5.7109375" style="26" bestFit="1" customWidth="1"/>
    <col min="4" max="4" width="13.5703125" style="14" bestFit="1" customWidth="1"/>
    <col min="5" max="5" width="12.85546875" style="14" bestFit="1" customWidth="1"/>
    <col min="6" max="6" width="17.85546875" style="14" customWidth="1"/>
    <col min="7" max="7" width="9.140625" style="14"/>
    <col min="8" max="8" width="19.28515625" style="14" customWidth="1"/>
    <col min="9" max="9" width="19.42578125" style="14" customWidth="1"/>
    <col min="10" max="16384" width="10.28515625" style="14"/>
  </cols>
  <sheetData>
    <row r="1" spans="1:6" ht="15.75" thickBot="1" x14ac:dyDescent="0.3">
      <c r="A1" s="18" t="s">
        <v>31</v>
      </c>
      <c r="B1" s="19" t="s">
        <v>32</v>
      </c>
      <c r="C1" s="19" t="s">
        <v>33</v>
      </c>
      <c r="D1" s="20" t="s">
        <v>34</v>
      </c>
      <c r="E1" s="21" t="s">
        <v>35</v>
      </c>
    </row>
    <row r="2" spans="1:6" x14ac:dyDescent="0.25">
      <c r="A2" s="22"/>
      <c r="B2" s="23" t="str">
        <f>IF(ISBLANK($A2), "", VLOOKUP($A2,ITEMS!$A$1:$C$994,3,FALSE))</f>
        <v/>
      </c>
      <c r="C2" s="23" t="str">
        <f>IF(ISBLANK($A2), "", VLOOKUP($A2,ITEMS!$A$1:$B$994,2,FALSE))</f>
        <v/>
      </c>
      <c r="D2" s="24"/>
      <c r="E2" s="25"/>
      <c r="F2" s="169">
        <f>D2*E2</f>
        <v>0</v>
      </c>
    </row>
    <row r="3" spans="1:6" x14ac:dyDescent="0.25">
      <c r="A3" s="22"/>
      <c r="B3" s="23" t="str">
        <f>IF(ISBLANK($A3), "", VLOOKUP($A3,ITEMS!$A$1:$C$994,3,FALSE))</f>
        <v/>
      </c>
      <c r="C3" s="23" t="str">
        <f>IF(ISBLANK($A3), "", VLOOKUP($A3,ITEMS!$A$1:$B$994,2,FALSE))</f>
        <v/>
      </c>
      <c r="D3" s="24"/>
      <c r="E3" s="25"/>
      <c r="F3" s="169">
        <f t="shared" ref="F3:F72" si="0">D3*E3</f>
        <v>0</v>
      </c>
    </row>
    <row r="4" spans="1:6" x14ac:dyDescent="0.25">
      <c r="A4" s="22"/>
      <c r="B4" s="23" t="str">
        <f>IF(ISBLANK($A4), "", VLOOKUP($A4,ITEMS!$A$1:$C$994,3,FALSE))</f>
        <v/>
      </c>
      <c r="C4" s="23" t="str">
        <f>IF(ISBLANK($A4), "", VLOOKUP($A4,ITEMS!$A$1:$B$994,2,FALSE))</f>
        <v/>
      </c>
      <c r="D4" s="24"/>
      <c r="E4" s="25"/>
      <c r="F4" s="169">
        <f t="shared" si="0"/>
        <v>0</v>
      </c>
    </row>
    <row r="5" spans="1:6" s="174" customFormat="1" x14ac:dyDescent="0.25">
      <c r="A5" s="22"/>
      <c r="B5" s="23" t="str">
        <f>IF(ISBLANK($A5), "", VLOOKUP($A5,ITEMS!$A$1:$C$994,3,FALSE))</f>
        <v/>
      </c>
      <c r="C5" s="23" t="str">
        <f>IF(ISBLANK($A5), "", VLOOKUP($A5,ITEMS!$A$1:$B$994,2,FALSE))</f>
        <v/>
      </c>
      <c r="D5" s="24"/>
      <c r="E5" s="25"/>
      <c r="F5" s="169">
        <f t="shared" si="0"/>
        <v>0</v>
      </c>
    </row>
    <row r="6" spans="1:6" s="174" customFormat="1" x14ac:dyDescent="0.25">
      <c r="A6" s="22"/>
      <c r="B6" s="23" t="str">
        <f>IF(ISBLANK($A6), "", VLOOKUP($A6,ITEMS!$A$1:$C$994,3,FALSE))</f>
        <v/>
      </c>
      <c r="C6" s="23" t="str">
        <f>IF(ISBLANK($A6), "", VLOOKUP($A6,ITEMS!$A$1:$B$994,2,FALSE))</f>
        <v/>
      </c>
      <c r="D6" s="24"/>
      <c r="E6" s="25"/>
      <c r="F6" s="169">
        <f t="shared" si="0"/>
        <v>0</v>
      </c>
    </row>
    <row r="7" spans="1:6" s="174" customFormat="1" x14ac:dyDescent="0.25">
      <c r="A7" s="22"/>
      <c r="B7" s="23" t="str">
        <f>IF(ISBLANK($A7), "", VLOOKUP($A7,ITEMS!$A$1:$C$994,3,FALSE))</f>
        <v/>
      </c>
      <c r="C7" s="23" t="str">
        <f>IF(ISBLANK($A7), "", VLOOKUP($A7,ITEMS!$A$1:$B$994,2,FALSE))</f>
        <v/>
      </c>
      <c r="D7" s="24"/>
      <c r="E7" s="25"/>
      <c r="F7" s="169">
        <f t="shared" si="0"/>
        <v>0</v>
      </c>
    </row>
    <row r="8" spans="1:6" x14ac:dyDescent="0.25">
      <c r="A8" s="22"/>
      <c r="B8" s="23" t="str">
        <f>IF(ISBLANK($A8), "", VLOOKUP($A8,ITEMS!$A$1:$C$994,3,FALSE))</f>
        <v/>
      </c>
      <c r="C8" s="23" t="str">
        <f>IF(ISBLANK($A8), "", VLOOKUP($A8,ITEMS!$A$1:$B$994,2,FALSE))</f>
        <v/>
      </c>
      <c r="D8" s="24"/>
      <c r="E8" s="25"/>
      <c r="F8" s="169">
        <f t="shared" si="0"/>
        <v>0</v>
      </c>
    </row>
    <row r="9" spans="1:6" x14ac:dyDescent="0.25">
      <c r="A9" s="22"/>
      <c r="B9" s="23" t="str">
        <f>IF(ISBLANK($A9), "", VLOOKUP($A9,ITEMS!$A$1:$C$994,3,FALSE))</f>
        <v/>
      </c>
      <c r="C9" s="23" t="str">
        <f>IF(ISBLANK($A9), "", VLOOKUP($A9,ITEMS!$A$1:$B$994,2,FALSE))</f>
        <v/>
      </c>
      <c r="D9" s="24"/>
      <c r="E9" s="25"/>
      <c r="F9" s="169">
        <f t="shared" si="0"/>
        <v>0</v>
      </c>
    </row>
    <row r="10" spans="1:6" s="174" customFormat="1" x14ac:dyDescent="0.25">
      <c r="A10" s="22"/>
      <c r="B10" s="23" t="str">
        <f>IF(ISBLANK($A10), "", VLOOKUP($A10,ITEMS!$A$1:$C$994,3,FALSE))</f>
        <v/>
      </c>
      <c r="C10" s="23" t="str">
        <f>IF(ISBLANK($A10), "", VLOOKUP($A10,ITEMS!$A$1:$B$994,2,FALSE))</f>
        <v/>
      </c>
      <c r="D10" s="24"/>
      <c r="E10" s="25"/>
      <c r="F10" s="169">
        <f t="shared" si="0"/>
        <v>0</v>
      </c>
    </row>
    <row r="11" spans="1:6" s="206" customFormat="1" x14ac:dyDescent="0.25">
      <c r="A11" s="22"/>
      <c r="B11" s="23" t="str">
        <f>IF(ISBLANK($A11), "", VLOOKUP($A11,ITEMS!$A$1:$C$994,3,FALSE))</f>
        <v/>
      </c>
      <c r="C11" s="23" t="str">
        <f>IF(ISBLANK($A11), "", VLOOKUP($A11,ITEMS!$A$1:$B$994,2,FALSE))</f>
        <v/>
      </c>
      <c r="D11" s="24"/>
      <c r="E11" s="25"/>
      <c r="F11" s="169">
        <f t="shared" si="0"/>
        <v>0</v>
      </c>
    </row>
    <row r="12" spans="1:6" s="206" customFormat="1" x14ac:dyDescent="0.25">
      <c r="A12" s="22"/>
      <c r="B12" s="23" t="str">
        <f>IF(ISBLANK($A12), "", VLOOKUP($A12,ITEMS!$A$1:$C$994,3,FALSE))</f>
        <v/>
      </c>
      <c r="C12" s="23" t="str">
        <f>IF(ISBLANK($A12), "", VLOOKUP($A12,ITEMS!$A$1:$B$994,2,FALSE))</f>
        <v/>
      </c>
      <c r="D12" s="24"/>
      <c r="E12" s="25"/>
      <c r="F12" s="169">
        <f t="shared" si="0"/>
        <v>0</v>
      </c>
    </row>
    <row r="13" spans="1:6" s="206" customFormat="1" x14ac:dyDescent="0.25">
      <c r="A13" s="22"/>
      <c r="B13" s="23" t="str">
        <f>IF(ISBLANK($A13), "", VLOOKUP($A13,ITEMS!$A$1:$C$994,3,FALSE))</f>
        <v/>
      </c>
      <c r="C13" s="23" t="str">
        <f>IF(ISBLANK($A13), "", VLOOKUP($A13,ITEMS!$A$1:$B$994,2,FALSE))</f>
        <v/>
      </c>
      <c r="D13" s="24"/>
      <c r="E13" s="25"/>
      <c r="F13" s="169">
        <f t="shared" si="0"/>
        <v>0</v>
      </c>
    </row>
    <row r="14" spans="1:6" s="206" customFormat="1" x14ac:dyDescent="0.25">
      <c r="A14" s="22"/>
      <c r="B14" s="23" t="str">
        <f>IF(ISBLANK($A14), "", VLOOKUP($A14,ITEMS!$A$1:$C$994,3,FALSE))</f>
        <v/>
      </c>
      <c r="C14" s="23" t="str">
        <f>IF(ISBLANK($A14), "", VLOOKUP($A14,ITEMS!$A$1:$B$994,2,FALSE))</f>
        <v/>
      </c>
      <c r="D14" s="24"/>
      <c r="E14" s="25"/>
      <c r="F14" s="169">
        <f t="shared" si="0"/>
        <v>0</v>
      </c>
    </row>
    <row r="15" spans="1:6" s="174" customFormat="1" x14ac:dyDescent="0.25">
      <c r="A15" s="22"/>
      <c r="B15" s="23" t="str">
        <f>IF(ISBLANK($A15), "", VLOOKUP($A15,ITEMS!$A$1:$C$994,3,FALSE))</f>
        <v/>
      </c>
      <c r="C15" s="23" t="str">
        <f>IF(ISBLANK($A15), "", VLOOKUP($A15,ITEMS!$A$1:$B$994,2,FALSE))</f>
        <v/>
      </c>
      <c r="D15" s="24"/>
      <c r="E15" s="25"/>
      <c r="F15" s="169">
        <f t="shared" si="0"/>
        <v>0</v>
      </c>
    </row>
    <row r="16" spans="1:6" x14ac:dyDescent="0.25">
      <c r="A16" s="22"/>
      <c r="B16" s="23" t="str">
        <f>IF(ISBLANK($A16), "", VLOOKUP($A16,ITEMS!$A$1:$C$994,3,FALSE))</f>
        <v/>
      </c>
      <c r="C16" s="23" t="str">
        <f>IF(ISBLANK($A16), "", VLOOKUP($A16,ITEMS!$A$1:$B$994,2,FALSE))</f>
        <v/>
      </c>
      <c r="D16" s="24"/>
      <c r="E16" s="25"/>
      <c r="F16" s="169">
        <f t="shared" si="0"/>
        <v>0</v>
      </c>
    </row>
    <row r="17" spans="1:6" x14ac:dyDescent="0.25">
      <c r="A17" s="22"/>
      <c r="B17" s="23" t="str">
        <f>IF(ISBLANK($A17), "", VLOOKUP($A17,ITEMS!$A$1:$C$994,3,FALSE))</f>
        <v/>
      </c>
      <c r="C17" s="23" t="str">
        <f>IF(ISBLANK($A17), "", VLOOKUP($A17,ITEMS!$A$1:$B$994,2,FALSE))</f>
        <v/>
      </c>
      <c r="D17" s="24"/>
      <c r="E17" s="25"/>
      <c r="F17" s="169">
        <f t="shared" si="0"/>
        <v>0</v>
      </c>
    </row>
    <row r="18" spans="1:6" x14ac:dyDescent="0.25">
      <c r="A18" s="22"/>
      <c r="B18" s="23" t="str">
        <f>IF(ISBLANK($A18), "", VLOOKUP($A18,ITEMS!$A$1:$C$994,3,FALSE))</f>
        <v/>
      </c>
      <c r="C18" s="23" t="str">
        <f>IF(ISBLANK($A18), "", VLOOKUP($A18,ITEMS!$A$1:$B$994,2,FALSE))</f>
        <v/>
      </c>
      <c r="D18" s="24"/>
      <c r="E18" s="25"/>
      <c r="F18" s="169">
        <f t="shared" si="0"/>
        <v>0</v>
      </c>
    </row>
    <row r="19" spans="1:6" s="206" customFormat="1" x14ac:dyDescent="0.25">
      <c r="A19" s="22"/>
      <c r="B19" s="23" t="str">
        <f>IF(ISBLANK($A19), "", VLOOKUP($A19,ITEMS!$A$1:$C$994,3,FALSE))</f>
        <v/>
      </c>
      <c r="C19" s="23" t="str">
        <f>IF(ISBLANK($A19), "", VLOOKUP($A19,ITEMS!$A$1:$B$994,2,FALSE))</f>
        <v/>
      </c>
      <c r="D19" s="24"/>
      <c r="E19" s="25"/>
      <c r="F19" s="169">
        <f t="shared" ref="F19" si="1">D19*E19</f>
        <v>0</v>
      </c>
    </row>
    <row r="20" spans="1:6" s="206" customFormat="1" x14ac:dyDescent="0.25">
      <c r="A20" s="22"/>
      <c r="B20" s="23" t="str">
        <f>IF(ISBLANK($A20), "", VLOOKUP($A20,ITEMS!$A$1:$C$994,3,FALSE))</f>
        <v/>
      </c>
      <c r="C20" s="23" t="str">
        <f>IF(ISBLANK($A20), "", VLOOKUP($A20,ITEMS!$A$1:$B$994,2,FALSE))</f>
        <v/>
      </c>
      <c r="D20" s="24"/>
      <c r="E20" s="25"/>
      <c r="F20" s="169">
        <f t="shared" si="0"/>
        <v>0</v>
      </c>
    </row>
    <row r="21" spans="1:6" s="206" customFormat="1" x14ac:dyDescent="0.25">
      <c r="A21" s="22"/>
      <c r="B21" s="23" t="str">
        <f>IF(ISBLANK($A21), "", VLOOKUP($A21,ITEMS!$A$1:$C$994,3,FALSE))</f>
        <v/>
      </c>
      <c r="C21" s="23" t="str">
        <f>IF(ISBLANK($A21), "", VLOOKUP($A21,ITEMS!$A$1:$B$994,2,FALSE))</f>
        <v/>
      </c>
      <c r="D21" s="24"/>
      <c r="E21" s="25"/>
      <c r="F21" s="169">
        <f t="shared" si="0"/>
        <v>0</v>
      </c>
    </row>
    <row r="22" spans="1:6" x14ac:dyDescent="0.25">
      <c r="A22" s="22"/>
      <c r="B22" s="23" t="str">
        <f>IF(ISBLANK($A22), "", VLOOKUP($A22,ITEMS!$A$1:$C$994,3,FALSE))</f>
        <v/>
      </c>
      <c r="C22" s="23" t="str">
        <f>IF(ISBLANK($A22), "", VLOOKUP($A22,ITEMS!$A$1:$B$994,2,FALSE))</f>
        <v/>
      </c>
      <c r="D22" s="24"/>
      <c r="E22" s="25"/>
      <c r="F22" s="169">
        <f t="shared" si="0"/>
        <v>0</v>
      </c>
    </row>
    <row r="23" spans="1:6" x14ac:dyDescent="0.25">
      <c r="A23" s="22"/>
      <c r="B23" s="23" t="str">
        <f>IF(ISBLANK($A23), "", VLOOKUP($A23,ITEMS!$A$1:$C$994,3,FALSE))</f>
        <v/>
      </c>
      <c r="C23" s="23" t="str">
        <f>IF(ISBLANK($A23), "", VLOOKUP($A23,ITEMS!$A$1:$B$994,2,FALSE))</f>
        <v/>
      </c>
      <c r="D23" s="24"/>
      <c r="E23" s="25"/>
      <c r="F23" s="169">
        <f t="shared" si="0"/>
        <v>0</v>
      </c>
    </row>
    <row r="24" spans="1:6" x14ac:dyDescent="0.25">
      <c r="A24" s="22"/>
      <c r="B24" s="23" t="str">
        <f>IF(ISBLANK($A24), "", VLOOKUP($A24,ITEMS!$A$1:$C$994,3,FALSE))</f>
        <v/>
      </c>
      <c r="C24" s="23" t="str">
        <f>IF(ISBLANK($A24), "", VLOOKUP($A24,ITEMS!$A$1:$B$994,2,FALSE))</f>
        <v/>
      </c>
      <c r="D24" s="24"/>
      <c r="E24" s="25"/>
      <c r="F24" s="169">
        <f t="shared" si="0"/>
        <v>0</v>
      </c>
    </row>
    <row r="25" spans="1:6" s="164" customFormat="1" x14ac:dyDescent="0.25">
      <c r="A25" s="22"/>
      <c r="B25" s="23" t="str">
        <f>IF(ISBLANK($A25), "", VLOOKUP($A25,ITEMS!$A$1:$C$994,3,FALSE))</f>
        <v/>
      </c>
      <c r="C25" s="23" t="str">
        <f>IF(ISBLANK($A25), "", VLOOKUP($A25,ITEMS!$A$1:$B$994,2,FALSE))</f>
        <v/>
      </c>
      <c r="D25" s="24"/>
      <c r="E25" s="25"/>
      <c r="F25" s="169">
        <f t="shared" si="0"/>
        <v>0</v>
      </c>
    </row>
    <row r="26" spans="1:6" x14ac:dyDescent="0.25">
      <c r="A26" s="22"/>
      <c r="B26" s="23" t="str">
        <f>IF(ISBLANK($A26), "", VLOOKUP($A26,ITEMS!$A$1:$C$994,3,FALSE))</f>
        <v/>
      </c>
      <c r="C26" s="23" t="str">
        <f>IF(ISBLANK($A26), "", VLOOKUP($A26,ITEMS!$A$1:$B$994,2,FALSE))</f>
        <v/>
      </c>
      <c r="D26" s="24"/>
      <c r="E26" s="25"/>
      <c r="F26" s="169">
        <f t="shared" si="0"/>
        <v>0</v>
      </c>
    </row>
    <row r="27" spans="1:6" x14ac:dyDescent="0.25">
      <c r="A27" s="22"/>
      <c r="B27" s="23" t="str">
        <f>IF(ISBLANK($A27), "", VLOOKUP($A27,ITEMS!$A$1:$C$994,3,FALSE))</f>
        <v/>
      </c>
      <c r="C27" s="23" t="str">
        <f>IF(ISBLANK($A27), "", VLOOKUP($A27,ITEMS!$A$1:$B$994,2,FALSE))</f>
        <v/>
      </c>
      <c r="D27" s="24"/>
      <c r="E27" s="25"/>
      <c r="F27" s="169">
        <f t="shared" si="0"/>
        <v>0</v>
      </c>
    </row>
    <row r="28" spans="1:6" x14ac:dyDescent="0.25">
      <c r="A28" s="22"/>
      <c r="B28" s="23" t="str">
        <f>IF(ISBLANK($A28), "", VLOOKUP($A28,ITEMS!$A$1:$C$994,3,FALSE))</f>
        <v/>
      </c>
      <c r="C28" s="23" t="str">
        <f>IF(ISBLANK($A28), "", VLOOKUP($A28,ITEMS!$A$1:$B$994,2,FALSE))</f>
        <v/>
      </c>
      <c r="D28" s="24"/>
      <c r="E28" s="25"/>
      <c r="F28" s="169">
        <f t="shared" si="0"/>
        <v>0</v>
      </c>
    </row>
    <row r="29" spans="1:6" x14ac:dyDescent="0.25">
      <c r="A29" s="22"/>
      <c r="B29" s="23" t="str">
        <f>IF(ISBLANK($A29), "", VLOOKUP($A29,ITEMS!$A$1:$C$994,3,FALSE))</f>
        <v/>
      </c>
      <c r="C29" s="23" t="str">
        <f>IF(ISBLANK($A29), "", VLOOKUP($A29,ITEMS!$A$1:$B$994,2,FALSE))</f>
        <v/>
      </c>
      <c r="D29" s="24"/>
      <c r="E29" s="25"/>
      <c r="F29" s="169">
        <f t="shared" si="0"/>
        <v>0</v>
      </c>
    </row>
    <row r="30" spans="1:6" x14ac:dyDescent="0.25">
      <c r="A30" s="22"/>
      <c r="B30" s="23" t="str">
        <f>IF(ISBLANK($A30), "", VLOOKUP($A30,ITEMS!$A$1:$C$994,3,FALSE))</f>
        <v/>
      </c>
      <c r="C30" s="23" t="str">
        <f>IF(ISBLANK($A30), "", VLOOKUP($A30,ITEMS!$A$1:$B$994,2,FALSE))</f>
        <v/>
      </c>
      <c r="D30" s="24"/>
      <c r="E30" s="25"/>
      <c r="F30" s="169">
        <f t="shared" si="0"/>
        <v>0</v>
      </c>
    </row>
    <row r="31" spans="1:6" x14ac:dyDescent="0.25">
      <c r="A31" s="22"/>
      <c r="B31" s="23" t="str">
        <f>IF(ISBLANK($A31), "", VLOOKUP($A31,ITEMS!$A$1:$C$994,3,FALSE))</f>
        <v/>
      </c>
      <c r="C31" s="23" t="str">
        <f>IF(ISBLANK($A31), "", VLOOKUP($A31,ITEMS!$A$1:$B$994,2,FALSE))</f>
        <v/>
      </c>
      <c r="D31" s="24"/>
      <c r="E31" s="25"/>
      <c r="F31" s="169">
        <f t="shared" si="0"/>
        <v>0</v>
      </c>
    </row>
    <row r="32" spans="1:6" x14ac:dyDescent="0.25">
      <c r="A32" s="22"/>
      <c r="B32" s="23" t="str">
        <f>IF(ISBLANK($A32), "", VLOOKUP($A32,ITEMS!$A$1:$C$994,3,FALSE))</f>
        <v/>
      </c>
      <c r="C32" s="23" t="str">
        <f>IF(ISBLANK($A32), "", VLOOKUP($A32,ITEMS!$A$1:$B$994,2,FALSE))</f>
        <v/>
      </c>
      <c r="D32" s="24"/>
      <c r="E32" s="25"/>
      <c r="F32" s="169">
        <f t="shared" si="0"/>
        <v>0</v>
      </c>
    </row>
    <row r="33" spans="1:6" s="176" customFormat="1" x14ac:dyDescent="0.25">
      <c r="A33" s="22"/>
      <c r="B33" s="23" t="str">
        <f>IF(ISBLANK($A33), "", VLOOKUP($A33,ITEMS!$A$1:$C$994,3,FALSE))</f>
        <v/>
      </c>
      <c r="C33" s="23" t="str">
        <f>IF(ISBLANK($A33), "", VLOOKUP($A33,ITEMS!$A$1:$B$994,2,FALSE))</f>
        <v/>
      </c>
      <c r="D33" s="24"/>
      <c r="E33" s="25"/>
      <c r="F33" s="169">
        <f t="shared" si="0"/>
        <v>0</v>
      </c>
    </row>
    <row r="34" spans="1:6" x14ac:dyDescent="0.25">
      <c r="A34" s="22"/>
      <c r="B34" s="23" t="str">
        <f>IF(ISBLANK($A34), "", VLOOKUP($A34,ITEMS!$A$1:$C$994,3,FALSE))</f>
        <v/>
      </c>
      <c r="C34" s="23" t="str">
        <f>IF(ISBLANK($A34), "", VLOOKUP($A34,ITEMS!$A$1:$B$994,2,FALSE))</f>
        <v/>
      </c>
      <c r="D34" s="24"/>
      <c r="E34" s="25"/>
      <c r="F34" s="169">
        <f t="shared" si="0"/>
        <v>0</v>
      </c>
    </row>
    <row r="35" spans="1:6" x14ac:dyDescent="0.25">
      <c r="A35" s="22"/>
      <c r="B35" s="23" t="str">
        <f>IF(ISBLANK($A35), "", VLOOKUP($A35,ITEMS!$A$1:$C$994,3,FALSE))</f>
        <v/>
      </c>
      <c r="C35" s="23" t="str">
        <f>IF(ISBLANK($A35), "", VLOOKUP($A35,ITEMS!$A$1:$B$994,2,FALSE))</f>
        <v/>
      </c>
      <c r="D35" s="24"/>
      <c r="E35" s="25"/>
      <c r="F35" s="169">
        <f t="shared" si="0"/>
        <v>0</v>
      </c>
    </row>
    <row r="36" spans="1:6" s="176" customFormat="1" x14ac:dyDescent="0.25">
      <c r="A36" s="22"/>
      <c r="B36" s="23" t="str">
        <f>IF(ISBLANK($A36), "", VLOOKUP($A36,ITEMS!$A$1:$C$994,3,FALSE))</f>
        <v/>
      </c>
      <c r="C36" s="23" t="str">
        <f>IF(ISBLANK($A36), "", VLOOKUP($A36,ITEMS!$A$1:$B$994,2,FALSE))</f>
        <v/>
      </c>
      <c r="D36" s="24"/>
      <c r="E36" s="25"/>
      <c r="F36" s="169">
        <f t="shared" si="0"/>
        <v>0</v>
      </c>
    </row>
    <row r="37" spans="1:6" x14ac:dyDescent="0.25">
      <c r="A37" s="22"/>
      <c r="B37" s="23" t="str">
        <f>IF(ISBLANK($A37), "", VLOOKUP($A37,ITEMS!$A$1:$C$994,3,FALSE))</f>
        <v/>
      </c>
      <c r="C37" s="23" t="str">
        <f>IF(ISBLANK($A37), "", VLOOKUP($A37,ITEMS!$A$1:$B$994,2,FALSE))</f>
        <v/>
      </c>
      <c r="D37" s="24"/>
      <c r="E37" s="25"/>
      <c r="F37" s="169">
        <f t="shared" si="0"/>
        <v>0</v>
      </c>
    </row>
    <row r="38" spans="1:6" x14ac:dyDescent="0.25">
      <c r="A38" s="22"/>
      <c r="B38" s="23" t="str">
        <f>IF(ISBLANK($A38), "", VLOOKUP($A38,ITEMS!$A$1:$C$994,3,FALSE))</f>
        <v/>
      </c>
      <c r="C38" s="23" t="str">
        <f>IF(ISBLANK($A38), "", VLOOKUP($A38,ITEMS!$A$1:$B$994,2,FALSE))</f>
        <v/>
      </c>
      <c r="D38" s="24"/>
      <c r="E38" s="25"/>
      <c r="F38" s="169">
        <f t="shared" si="0"/>
        <v>0</v>
      </c>
    </row>
    <row r="39" spans="1:6" x14ac:dyDescent="0.25">
      <c r="A39" s="22"/>
      <c r="B39" s="23" t="str">
        <f>IF(ISBLANK($A39), "", VLOOKUP($A39,ITEMS!$A$1:$C$994,3,FALSE))</f>
        <v/>
      </c>
      <c r="C39" s="23" t="str">
        <f>IF(ISBLANK($A39), "", VLOOKUP($A39,ITEMS!$A$1:$B$994,2,FALSE))</f>
        <v/>
      </c>
      <c r="D39" s="24"/>
      <c r="E39" s="25"/>
      <c r="F39" s="169">
        <f t="shared" si="0"/>
        <v>0</v>
      </c>
    </row>
    <row r="40" spans="1:6" x14ac:dyDescent="0.25">
      <c r="A40" s="22"/>
      <c r="B40" s="23" t="str">
        <f>IF(ISBLANK($A40), "", VLOOKUP($A40,ITEMS!$A$1:$C$994,3,FALSE))</f>
        <v/>
      </c>
      <c r="C40" s="23" t="str">
        <f>IF(ISBLANK($A40), "", VLOOKUP($A40,ITEMS!$A$1:$B$994,2,FALSE))</f>
        <v/>
      </c>
      <c r="D40" s="24"/>
      <c r="E40" s="25"/>
      <c r="F40" s="169">
        <f t="shared" si="0"/>
        <v>0</v>
      </c>
    </row>
    <row r="41" spans="1:6" x14ac:dyDescent="0.25">
      <c r="A41" s="22"/>
      <c r="B41" s="23" t="str">
        <f>IF(ISBLANK($A41), "", VLOOKUP($A41,ITEMS!$A$1:$C$994,3,FALSE))</f>
        <v/>
      </c>
      <c r="C41" s="23" t="str">
        <f>IF(ISBLANK($A41), "", VLOOKUP($A41,ITEMS!$A$1:$B$994,2,FALSE))</f>
        <v/>
      </c>
      <c r="D41" s="24"/>
      <c r="E41" s="25"/>
      <c r="F41" s="169">
        <f t="shared" si="0"/>
        <v>0</v>
      </c>
    </row>
    <row r="42" spans="1:6" x14ac:dyDescent="0.25">
      <c r="A42" s="22"/>
      <c r="B42" s="23" t="str">
        <f>IF(ISBLANK($A42), "", VLOOKUP($A42,ITEMS!$A$1:$C$994,3,FALSE))</f>
        <v/>
      </c>
      <c r="C42" s="23" t="str">
        <f>IF(ISBLANK($A42), "", VLOOKUP($A42,ITEMS!$A$1:$B$994,2,FALSE))</f>
        <v/>
      </c>
      <c r="D42" s="24"/>
      <c r="E42" s="25"/>
      <c r="F42" s="169">
        <f t="shared" si="0"/>
        <v>0</v>
      </c>
    </row>
    <row r="43" spans="1:6" x14ac:dyDescent="0.25">
      <c r="A43" s="22"/>
      <c r="B43" s="23" t="str">
        <f>IF(ISBLANK($A43), "", VLOOKUP($A43,ITEMS!$A$1:$C$994,3,FALSE))</f>
        <v/>
      </c>
      <c r="C43" s="23" t="str">
        <f>IF(ISBLANK($A43), "", VLOOKUP($A43,ITEMS!$A$1:$B$994,2,FALSE))</f>
        <v/>
      </c>
      <c r="D43" s="24"/>
      <c r="E43" s="25"/>
      <c r="F43" s="169">
        <f t="shared" si="0"/>
        <v>0</v>
      </c>
    </row>
    <row r="44" spans="1:6" x14ac:dyDescent="0.25">
      <c r="A44" s="22"/>
      <c r="B44" s="23" t="str">
        <f>IF(ISBLANK($A44), "", VLOOKUP($A44,ITEMS!$A$1:$C$994,3,FALSE))</f>
        <v/>
      </c>
      <c r="C44" s="23" t="str">
        <f>IF(ISBLANK($A44), "", VLOOKUP($A44,ITEMS!$A$1:$B$994,2,FALSE))</f>
        <v/>
      </c>
      <c r="D44" s="24"/>
      <c r="E44" s="25"/>
      <c r="F44" s="169">
        <f t="shared" si="0"/>
        <v>0</v>
      </c>
    </row>
    <row r="45" spans="1:6" x14ac:dyDescent="0.25">
      <c r="A45" s="22"/>
      <c r="B45" s="23" t="str">
        <f>IF(ISBLANK($A45), "", VLOOKUP($A45,ITEMS!$A$1:$C$994,3,FALSE))</f>
        <v/>
      </c>
      <c r="C45" s="23" t="str">
        <f>IF(ISBLANK($A45), "", VLOOKUP($A45,ITEMS!$A$1:$B$994,2,FALSE))</f>
        <v/>
      </c>
      <c r="D45" s="24"/>
      <c r="E45" s="25"/>
      <c r="F45" s="169">
        <f t="shared" si="0"/>
        <v>0</v>
      </c>
    </row>
    <row r="46" spans="1:6" x14ac:dyDescent="0.25">
      <c r="A46" s="22"/>
      <c r="B46" s="23" t="str">
        <f>IF(ISBLANK($A46), "", VLOOKUP($A46,ITEMS!$A$1:$C$994,3,FALSE))</f>
        <v/>
      </c>
      <c r="C46" s="23" t="str">
        <f>IF(ISBLANK($A46), "", VLOOKUP($A46,ITEMS!$A$1:$B$994,2,FALSE))</f>
        <v/>
      </c>
      <c r="D46" s="24"/>
      <c r="E46" s="25"/>
      <c r="F46" s="169">
        <f t="shared" si="0"/>
        <v>0</v>
      </c>
    </row>
    <row r="47" spans="1:6" x14ac:dyDescent="0.25">
      <c r="A47" s="22"/>
      <c r="B47" s="23" t="str">
        <f>IF(ISBLANK($A47), "", VLOOKUP($A47,ITEMS!$A$1:$C$994,3,FALSE))</f>
        <v/>
      </c>
      <c r="C47" s="23" t="str">
        <f>IF(ISBLANK($A47), "", VLOOKUP($A47,ITEMS!$A$1:$B$994,2,FALSE))</f>
        <v/>
      </c>
      <c r="D47" s="24"/>
      <c r="E47" s="25"/>
      <c r="F47" s="169">
        <f t="shared" si="0"/>
        <v>0</v>
      </c>
    </row>
    <row r="48" spans="1:6" x14ac:dyDescent="0.25">
      <c r="A48" s="22"/>
      <c r="B48" s="23" t="str">
        <f>IF(ISBLANK($A48), "", VLOOKUP($A48,ITEMS!$A$1:$C$994,3,FALSE))</f>
        <v/>
      </c>
      <c r="C48" s="23" t="str">
        <f>IF(ISBLANK($A48), "", VLOOKUP($A48,ITEMS!$A$1:$B$994,2,FALSE))</f>
        <v/>
      </c>
      <c r="D48" s="24"/>
      <c r="E48" s="25"/>
      <c r="F48" s="169">
        <f t="shared" si="0"/>
        <v>0</v>
      </c>
    </row>
    <row r="49" spans="1:11" x14ac:dyDescent="0.25">
      <c r="A49" s="22"/>
      <c r="B49" s="23" t="str">
        <f>IF(ISBLANK($A49), "", VLOOKUP($A49,ITEMS!$A$1:$C$994,3,FALSE))</f>
        <v/>
      </c>
      <c r="C49" s="23" t="str">
        <f>IF(ISBLANK($A49), "", VLOOKUP($A49,ITEMS!$A$1:$B$994,2,FALSE))</f>
        <v/>
      </c>
      <c r="D49" s="24"/>
      <c r="E49" s="25"/>
      <c r="F49" s="169">
        <f t="shared" si="0"/>
        <v>0</v>
      </c>
    </row>
    <row r="50" spans="1:11" x14ac:dyDescent="0.25">
      <c r="A50" s="22"/>
      <c r="B50" s="23" t="str">
        <f>IF(ISBLANK($A50), "", VLOOKUP($A50,ITEMS!$A$1:$C$994,3,FALSE))</f>
        <v/>
      </c>
      <c r="C50" s="23" t="str">
        <f>IF(ISBLANK($A50), "", VLOOKUP($A50,ITEMS!$A$1:$B$994,2,FALSE))</f>
        <v/>
      </c>
      <c r="D50" s="24"/>
      <c r="E50" s="25"/>
      <c r="F50" s="169">
        <f t="shared" si="0"/>
        <v>0</v>
      </c>
    </row>
    <row r="51" spans="1:11" x14ac:dyDescent="0.25">
      <c r="A51" s="22"/>
      <c r="B51" s="23" t="str">
        <f>IF(ISBLANK($A51), "", VLOOKUP($A51,ITEMS!$A$1:$C$994,3,FALSE))</f>
        <v/>
      </c>
      <c r="C51" s="23" t="str">
        <f>IF(ISBLANK($A51), "", VLOOKUP($A51,ITEMS!$A$1:$B$994,2,FALSE))</f>
        <v/>
      </c>
      <c r="D51" s="24"/>
      <c r="E51" s="25"/>
      <c r="F51" s="169">
        <f t="shared" si="0"/>
        <v>0</v>
      </c>
    </row>
    <row r="52" spans="1:11" x14ac:dyDescent="0.25">
      <c r="A52" s="22"/>
      <c r="B52" s="23" t="str">
        <f>IF(ISBLANK($A52), "", VLOOKUP($A52,ITEMS!$A$1:$C$994,3,FALSE))</f>
        <v/>
      </c>
      <c r="C52" s="23" t="str">
        <f>IF(ISBLANK($A52), "", VLOOKUP($A52,ITEMS!$A$1:$B$994,2,FALSE))</f>
        <v/>
      </c>
      <c r="D52" s="24"/>
      <c r="E52" s="25"/>
      <c r="F52" s="169">
        <f t="shared" si="0"/>
        <v>0</v>
      </c>
      <c r="H52" s="169">
        <f>SUM(F1:F52)</f>
        <v>0</v>
      </c>
      <c r="I52" s="221" t="s">
        <v>202</v>
      </c>
      <c r="J52" s="221"/>
      <c r="K52" s="221"/>
    </row>
    <row r="53" spans="1:11" x14ac:dyDescent="0.25">
      <c r="A53" s="22"/>
      <c r="B53" s="23" t="str">
        <f>IF(ISBLANK($A53), "", VLOOKUP($A53,ITEMS!$A$1:$C$994,3,FALSE))</f>
        <v/>
      </c>
      <c r="C53" s="23" t="str">
        <f>IF(ISBLANK($A53), "", VLOOKUP($A53,ITEMS!$A$1:$B$994,2,FALSE))</f>
        <v/>
      </c>
      <c r="D53" s="24"/>
      <c r="E53" s="25"/>
      <c r="F53" s="169">
        <f t="shared" si="0"/>
        <v>0</v>
      </c>
      <c r="H53" s="221"/>
      <c r="I53" s="221"/>
      <c r="J53" s="221"/>
      <c r="K53" s="221"/>
    </row>
    <row r="54" spans="1:11" x14ac:dyDescent="0.25">
      <c r="A54" s="22"/>
      <c r="B54" s="23" t="str">
        <f>IF(ISBLANK($A54), "", VLOOKUP($A54,ITEMS!$A$1:$C$994,3,FALSE))</f>
        <v/>
      </c>
      <c r="C54" s="23" t="str">
        <f>IF(ISBLANK($A54), "", VLOOKUP($A54,ITEMS!$A$1:$B$994,2,FALSE))</f>
        <v/>
      </c>
      <c r="D54" s="24"/>
      <c r="E54" s="25"/>
      <c r="F54" s="169">
        <f t="shared" si="0"/>
        <v>0</v>
      </c>
      <c r="H54" s="221">
        <f>H52*5%</f>
        <v>0</v>
      </c>
      <c r="I54" s="221" t="s">
        <v>203</v>
      </c>
      <c r="J54" s="221"/>
      <c r="K54" s="221"/>
    </row>
    <row r="55" spans="1:11" x14ac:dyDescent="0.25">
      <c r="A55" s="22"/>
      <c r="B55" s="23" t="str">
        <f>IF(ISBLANK($A55), "", VLOOKUP($A55,ITEMS!$A$1:$C$994,3,FALSE))</f>
        <v/>
      </c>
      <c r="C55" s="23" t="str">
        <f>IF(ISBLANK($A55), "", VLOOKUP($A55,ITEMS!$A$1:$B$994,2,FALSE))</f>
        <v/>
      </c>
      <c r="D55" s="24"/>
      <c r="E55" s="25"/>
      <c r="F55" s="169">
        <f t="shared" si="0"/>
        <v>0</v>
      </c>
      <c r="H55" s="221"/>
      <c r="I55" s="221"/>
      <c r="J55" s="221"/>
      <c r="K55" s="221"/>
    </row>
    <row r="56" spans="1:11" x14ac:dyDescent="0.25">
      <c r="A56" s="22"/>
      <c r="B56" s="23" t="str">
        <f>IF(ISBLANK($A56), "", VLOOKUP($A56,ITEMS!$A$1:$C$994,3,FALSE))</f>
        <v/>
      </c>
      <c r="C56" s="23" t="str">
        <f>IF(ISBLANK($A56), "", VLOOKUP($A56,ITEMS!$A$1:$B$994,2,FALSE))</f>
        <v/>
      </c>
      <c r="D56" s="24"/>
      <c r="E56" s="25"/>
      <c r="F56" s="169">
        <f t="shared" si="0"/>
        <v>0</v>
      </c>
    </row>
    <row r="57" spans="1:11" x14ac:dyDescent="0.25">
      <c r="A57" s="22"/>
      <c r="B57" s="23" t="str">
        <f>IF(ISBLANK($A57), "", VLOOKUP($A57,ITEMS!$A$1:$C$994,3,FALSE))</f>
        <v/>
      </c>
      <c r="C57" s="23" t="str">
        <f>IF(ISBLANK($A57), "", VLOOKUP($A57,ITEMS!$A$1:$B$994,2,FALSE))</f>
        <v/>
      </c>
      <c r="D57" s="24"/>
      <c r="E57" s="25"/>
      <c r="F57" s="169">
        <f t="shared" si="0"/>
        <v>0</v>
      </c>
      <c r="H57" s="169">
        <f>SUM(F2:F259)</f>
        <v>0</v>
      </c>
      <c r="I57" s="169"/>
    </row>
    <row r="58" spans="1:11" x14ac:dyDescent="0.25">
      <c r="A58" s="22"/>
      <c r="B58" s="23" t="str">
        <f>IF(ISBLANK($A58), "", VLOOKUP($A58,ITEMS!$A$1:$C$994,3,FALSE))</f>
        <v/>
      </c>
      <c r="C58" s="23" t="str">
        <f>IF(ISBLANK($A58), "", VLOOKUP($A58,ITEMS!$A$1:$B$994,2,FALSE))</f>
        <v/>
      </c>
      <c r="D58" s="24"/>
      <c r="E58" s="25"/>
      <c r="F58" s="169">
        <f t="shared" si="0"/>
        <v>0</v>
      </c>
    </row>
    <row r="59" spans="1:11" x14ac:dyDescent="0.25">
      <c r="A59" s="22"/>
      <c r="B59" s="23" t="str">
        <f>IF(ISBLANK($A59), "", VLOOKUP($A59,ITEMS!$A$1:$C$994,3,FALSE))</f>
        <v/>
      </c>
      <c r="C59" s="23" t="str">
        <f>IF(ISBLANK($A59), "", VLOOKUP($A59,ITEMS!$A$1:$B$994,2,FALSE))</f>
        <v/>
      </c>
      <c r="D59" s="24"/>
      <c r="E59" s="25"/>
      <c r="F59" s="169">
        <f t="shared" si="0"/>
        <v>0</v>
      </c>
    </row>
    <row r="60" spans="1:11" x14ac:dyDescent="0.25">
      <c r="A60" s="22"/>
      <c r="B60" s="23" t="str">
        <f>IF(ISBLANK($A60), "", VLOOKUP($A60,ITEMS!$A$1:$C$994,3,FALSE))</f>
        <v/>
      </c>
      <c r="C60" s="23" t="str">
        <f>IF(ISBLANK($A60), "", VLOOKUP($A60,ITEMS!$A$1:$B$994,2,FALSE))</f>
        <v/>
      </c>
      <c r="D60" s="24"/>
      <c r="E60" s="25"/>
      <c r="F60" s="169">
        <f t="shared" si="0"/>
        <v>0</v>
      </c>
    </row>
    <row r="61" spans="1:11" x14ac:dyDescent="0.25">
      <c r="A61" s="22"/>
      <c r="B61" s="23" t="str">
        <f>IF(ISBLANK($A61), "", VLOOKUP($A61,ITEMS!$A$1:$C$994,3,FALSE))</f>
        <v/>
      </c>
      <c r="C61" s="23" t="str">
        <f>IF(ISBLANK($A61), "", VLOOKUP($A61,ITEMS!$A$1:$B$994,2,FALSE))</f>
        <v/>
      </c>
      <c r="D61" s="24"/>
      <c r="E61" s="25"/>
      <c r="F61" s="169">
        <f t="shared" si="0"/>
        <v>0</v>
      </c>
    </row>
    <row r="62" spans="1:11" x14ac:dyDescent="0.25">
      <c r="A62" s="22"/>
      <c r="B62" s="23" t="str">
        <f>IF(ISBLANK($A62), "", VLOOKUP($A62,ITEMS!$A$1:$C$994,3,FALSE))</f>
        <v/>
      </c>
      <c r="C62" s="23" t="str">
        <f>IF(ISBLANK($A62), "", VLOOKUP($A62,ITEMS!$A$1:$B$994,2,FALSE))</f>
        <v/>
      </c>
      <c r="D62" s="24"/>
      <c r="E62" s="25"/>
      <c r="F62" s="169">
        <f t="shared" si="0"/>
        <v>0</v>
      </c>
    </row>
    <row r="63" spans="1:11" x14ac:dyDescent="0.25">
      <c r="A63" s="22"/>
      <c r="B63" s="23" t="str">
        <f>IF(ISBLANK($A63), "", VLOOKUP($A63,ITEMS!$A$1:$C$994,3,FALSE))</f>
        <v/>
      </c>
      <c r="C63" s="23" t="str">
        <f>IF(ISBLANK($A63), "", VLOOKUP($A63,ITEMS!$A$1:$B$994,2,FALSE))</f>
        <v/>
      </c>
      <c r="D63" s="24"/>
      <c r="E63" s="25"/>
      <c r="F63" s="169">
        <f t="shared" si="0"/>
        <v>0</v>
      </c>
    </row>
    <row r="64" spans="1:11" x14ac:dyDescent="0.25">
      <c r="A64" s="22"/>
      <c r="B64" s="23" t="str">
        <f>IF(ISBLANK($A64), "", VLOOKUP($A64,ITEMS!$A$1:$C$994,3,FALSE))</f>
        <v/>
      </c>
      <c r="C64" s="23" t="str">
        <f>IF(ISBLANK($A64), "", VLOOKUP($A64,ITEMS!$A$1:$B$994,2,FALSE))</f>
        <v/>
      </c>
      <c r="D64" s="24"/>
      <c r="E64" s="25"/>
      <c r="F64" s="169">
        <f t="shared" si="0"/>
        <v>0</v>
      </c>
    </row>
    <row r="65" spans="1:8" x14ac:dyDescent="0.25">
      <c r="A65" s="22"/>
      <c r="B65" s="23" t="str">
        <f>IF(ISBLANK($A65), "", VLOOKUP($A65,ITEMS!$A$1:$C$994,3,FALSE))</f>
        <v/>
      </c>
      <c r="C65" s="23" t="str">
        <f>IF(ISBLANK($A65), "", VLOOKUP($A65,ITEMS!$A$1:$B$994,2,FALSE))</f>
        <v/>
      </c>
      <c r="D65" s="24"/>
      <c r="E65" s="25"/>
      <c r="F65" s="169">
        <f t="shared" si="0"/>
        <v>0</v>
      </c>
    </row>
    <row r="66" spans="1:8" x14ac:dyDescent="0.25">
      <c r="A66" s="22"/>
      <c r="B66" s="23" t="str">
        <f>IF(ISBLANK($A66), "", VLOOKUP($A66,ITEMS!$A$1:$C$994,3,FALSE))</f>
        <v/>
      </c>
      <c r="C66" s="23" t="str">
        <f>IF(ISBLANK($A66), "", VLOOKUP($A66,ITEMS!$A$1:$B$994,2,FALSE))</f>
        <v/>
      </c>
      <c r="D66" s="24"/>
      <c r="E66" s="25"/>
      <c r="F66" s="169">
        <f t="shared" si="0"/>
        <v>0</v>
      </c>
    </row>
    <row r="67" spans="1:8" x14ac:dyDescent="0.25">
      <c r="A67" s="22"/>
      <c r="B67" s="23" t="str">
        <f>IF(ISBLANK($A67), "", VLOOKUP($A67,ITEMS!$A$1:$C$994,3,FALSE))</f>
        <v/>
      </c>
      <c r="C67" s="23" t="str">
        <f>IF(ISBLANK($A67), "", VLOOKUP($A67,ITEMS!$A$1:$B$994,2,FALSE))</f>
        <v/>
      </c>
      <c r="D67" s="24"/>
      <c r="E67" s="25"/>
      <c r="F67" s="169">
        <f t="shared" si="0"/>
        <v>0</v>
      </c>
    </row>
    <row r="68" spans="1:8" x14ac:dyDescent="0.25">
      <c r="A68" s="22"/>
      <c r="B68" s="23" t="str">
        <f>IF(ISBLANK($A68), "", VLOOKUP($A68,ITEMS!$A$1:$C$994,3,FALSE))</f>
        <v/>
      </c>
      <c r="C68" s="23" t="str">
        <f>IF(ISBLANK($A68), "", VLOOKUP($A68,ITEMS!$A$1:$B$994,2,FALSE))</f>
        <v/>
      </c>
      <c r="D68" s="24"/>
      <c r="E68" s="25"/>
      <c r="F68" s="169">
        <f t="shared" si="0"/>
        <v>0</v>
      </c>
    </row>
    <row r="69" spans="1:8" x14ac:dyDescent="0.25">
      <c r="A69" s="22"/>
      <c r="B69" s="23" t="str">
        <f>IF(ISBLANK($A69), "", VLOOKUP($A69,ITEMS!$A$1:$C$994,3,FALSE))</f>
        <v/>
      </c>
      <c r="C69" s="23" t="str">
        <f>IF(ISBLANK($A69), "", VLOOKUP($A69,ITEMS!$A$1:$B$994,2,FALSE))</f>
        <v/>
      </c>
      <c r="D69" s="24"/>
      <c r="E69" s="25"/>
      <c r="F69" s="169">
        <f t="shared" si="0"/>
        <v>0</v>
      </c>
    </row>
    <row r="70" spans="1:8" x14ac:dyDescent="0.25">
      <c r="A70" s="22"/>
      <c r="B70" s="23" t="str">
        <f>IF(ISBLANK($A70), "", VLOOKUP($A70,ITEMS!$A$1:$C$994,3,FALSE))</f>
        <v/>
      </c>
      <c r="C70" s="23" t="str">
        <f>IF(ISBLANK($A70), "", VLOOKUP($A70,ITEMS!$A$1:$B$994,2,FALSE))</f>
        <v/>
      </c>
      <c r="D70" s="24"/>
      <c r="E70" s="25"/>
      <c r="F70" s="169">
        <f t="shared" si="0"/>
        <v>0</v>
      </c>
      <c r="H70" s="169"/>
    </row>
    <row r="71" spans="1:8" x14ac:dyDescent="0.25">
      <c r="A71" s="22"/>
      <c r="B71" s="23" t="str">
        <f>IF(ISBLANK($A71), "", VLOOKUP($A71,ITEMS!$A$1:$C$994,3,FALSE))</f>
        <v/>
      </c>
      <c r="C71" s="23" t="str">
        <f>IF(ISBLANK($A71), "", VLOOKUP($A71,ITEMS!$A$1:$B$994,2,FALSE))</f>
        <v/>
      </c>
      <c r="D71" s="24"/>
      <c r="E71" s="25"/>
      <c r="F71" s="169">
        <f t="shared" si="0"/>
        <v>0</v>
      </c>
    </row>
    <row r="72" spans="1:8" x14ac:dyDescent="0.25">
      <c r="A72" s="22"/>
      <c r="B72" s="23" t="str">
        <f>IF(ISBLANK($A72), "", VLOOKUP($A72,ITEMS!$A$1:$C$994,3,FALSE))</f>
        <v/>
      </c>
      <c r="C72" s="23" t="str">
        <f>IF(ISBLANK($A72), "", VLOOKUP($A72,ITEMS!$A$1:$B$994,2,FALSE))</f>
        <v/>
      </c>
      <c r="D72" s="24"/>
      <c r="E72" s="25"/>
      <c r="F72" s="169">
        <f t="shared" si="0"/>
        <v>0</v>
      </c>
    </row>
    <row r="73" spans="1:8" x14ac:dyDescent="0.25">
      <c r="A73" s="22"/>
      <c r="B73" s="23" t="str">
        <f>IF(ISBLANK($A73), "", VLOOKUP($A73,ITEMS!$A$1:$C$994,3,FALSE))</f>
        <v/>
      </c>
      <c r="C73" s="23" t="str">
        <f>IF(ISBLANK($A73), "", VLOOKUP($A73,ITEMS!$A$1:$B$994,2,FALSE))</f>
        <v/>
      </c>
      <c r="D73" s="24"/>
      <c r="E73" s="25"/>
      <c r="F73" s="169">
        <f t="shared" ref="F73:F136" si="2">D73*E73</f>
        <v>0</v>
      </c>
    </row>
    <row r="74" spans="1:8" x14ac:dyDescent="0.25">
      <c r="A74" s="22"/>
      <c r="B74" s="23" t="str">
        <f>IF(ISBLANK($A74), "", VLOOKUP($A74,ITEMS!$A$1:$C$994,3,FALSE))</f>
        <v/>
      </c>
      <c r="C74" s="23" t="str">
        <f>IF(ISBLANK($A74), "", VLOOKUP($A74,ITEMS!$A$1:$B$994,2,FALSE))</f>
        <v/>
      </c>
      <c r="D74" s="24"/>
      <c r="E74" s="25"/>
      <c r="F74" s="169">
        <f t="shared" si="2"/>
        <v>0</v>
      </c>
    </row>
    <row r="75" spans="1:8" x14ac:dyDescent="0.25">
      <c r="A75" s="22"/>
      <c r="B75" s="23" t="str">
        <f>IF(ISBLANK($A75), "", VLOOKUP($A75,ITEMS!$A$1:$C$994,3,FALSE))</f>
        <v/>
      </c>
      <c r="C75" s="23" t="str">
        <f>IF(ISBLANK($A75), "", VLOOKUP($A75,ITEMS!$A$1:$B$994,2,FALSE))</f>
        <v/>
      </c>
      <c r="D75" s="24"/>
      <c r="E75" s="25"/>
      <c r="F75" s="169">
        <f t="shared" si="2"/>
        <v>0</v>
      </c>
    </row>
    <row r="76" spans="1:8" x14ac:dyDescent="0.25">
      <c r="A76" s="22"/>
      <c r="B76" s="23" t="str">
        <f>IF(ISBLANK($A76), "", VLOOKUP($A76,ITEMS!$A$1:$C$994,3,FALSE))</f>
        <v/>
      </c>
      <c r="C76" s="23" t="str">
        <f>IF(ISBLANK($A76), "", VLOOKUP($A76,ITEMS!$A$1:$B$994,2,FALSE))</f>
        <v/>
      </c>
      <c r="D76" s="24"/>
      <c r="E76" s="25"/>
      <c r="F76" s="169">
        <f t="shared" si="2"/>
        <v>0</v>
      </c>
    </row>
    <row r="77" spans="1:8" x14ac:dyDescent="0.25">
      <c r="A77" s="22"/>
      <c r="B77" s="23" t="str">
        <f>IF(ISBLANK($A77), "", VLOOKUP($A77,ITEMS!$A$1:$C$994,3,FALSE))</f>
        <v/>
      </c>
      <c r="C77" s="23" t="str">
        <f>IF(ISBLANK($A77), "", VLOOKUP($A77,ITEMS!$A$1:$B$994,2,FALSE))</f>
        <v/>
      </c>
      <c r="D77" s="24"/>
      <c r="E77" s="25"/>
      <c r="F77" s="169">
        <f t="shared" si="2"/>
        <v>0</v>
      </c>
    </row>
    <row r="78" spans="1:8" x14ac:dyDescent="0.25">
      <c r="A78" s="22"/>
      <c r="B78" s="23" t="str">
        <f>IF(ISBLANK($A78), "", VLOOKUP($A78,ITEMS!$A$1:$C$994,3,FALSE))</f>
        <v/>
      </c>
      <c r="C78" s="23" t="str">
        <f>IF(ISBLANK($A78), "", VLOOKUP($A78,ITEMS!$A$1:$B$994,2,FALSE))</f>
        <v/>
      </c>
      <c r="D78" s="24"/>
      <c r="E78" s="25"/>
      <c r="F78" s="169">
        <f t="shared" si="2"/>
        <v>0</v>
      </c>
    </row>
    <row r="79" spans="1:8" x14ac:dyDescent="0.25">
      <c r="A79" s="22"/>
      <c r="B79" s="23" t="str">
        <f>IF(ISBLANK($A79), "", VLOOKUP($A79,ITEMS!$A$1:$C$994,3,FALSE))</f>
        <v/>
      </c>
      <c r="C79" s="23" t="str">
        <f>IF(ISBLANK($A79), "", VLOOKUP($A79,ITEMS!$A$1:$B$994,2,FALSE))</f>
        <v/>
      </c>
      <c r="D79" s="24"/>
      <c r="E79" s="25"/>
      <c r="F79" s="169">
        <f t="shared" si="2"/>
        <v>0</v>
      </c>
    </row>
    <row r="80" spans="1:8" x14ac:dyDescent="0.25">
      <c r="A80" s="22"/>
      <c r="B80" s="23" t="str">
        <f>IF(ISBLANK($A80), "", VLOOKUP($A80,ITEMS!$A$1:$C$994,3,FALSE))</f>
        <v/>
      </c>
      <c r="C80" s="23" t="str">
        <f>IF(ISBLANK($A80), "", VLOOKUP($A80,ITEMS!$A$1:$B$994,2,FALSE))</f>
        <v/>
      </c>
      <c r="D80" s="24"/>
      <c r="E80" s="25"/>
      <c r="F80" s="169">
        <f t="shared" si="2"/>
        <v>0</v>
      </c>
    </row>
    <row r="81" spans="1:6" x14ac:dyDescent="0.25">
      <c r="A81" s="22"/>
      <c r="B81" s="23" t="str">
        <f>IF(ISBLANK($A81), "", VLOOKUP($A81,ITEMS!$A$1:$C$994,3,FALSE))</f>
        <v/>
      </c>
      <c r="C81" s="23" t="str">
        <f>IF(ISBLANK($A81), "", VLOOKUP($A81,ITEMS!$A$1:$B$994,2,FALSE))</f>
        <v/>
      </c>
      <c r="D81" s="24"/>
      <c r="E81" s="25"/>
      <c r="F81" s="169">
        <f t="shared" si="2"/>
        <v>0</v>
      </c>
    </row>
    <row r="82" spans="1:6" x14ac:dyDescent="0.25">
      <c r="A82" s="22"/>
      <c r="B82" s="23" t="str">
        <f>IF(ISBLANK($A82), "", VLOOKUP($A82,ITEMS!$A$1:$C$994,3,FALSE))</f>
        <v/>
      </c>
      <c r="C82" s="23" t="str">
        <f>IF(ISBLANK($A82), "", VLOOKUP($A82,ITEMS!$A$1:$B$994,2,FALSE))</f>
        <v/>
      </c>
      <c r="D82" s="24"/>
      <c r="E82" s="25"/>
      <c r="F82" s="169">
        <f t="shared" si="2"/>
        <v>0</v>
      </c>
    </row>
    <row r="83" spans="1:6" x14ac:dyDescent="0.25">
      <c r="A83" s="22"/>
      <c r="B83" s="23" t="str">
        <f>IF(ISBLANK($A83), "", VLOOKUP($A83,ITEMS!$A$1:$C$994,3,FALSE))</f>
        <v/>
      </c>
      <c r="C83" s="23" t="str">
        <f>IF(ISBLANK($A83), "", VLOOKUP($A83,ITEMS!$A$1:$B$994,2,FALSE))</f>
        <v/>
      </c>
      <c r="D83" s="24"/>
      <c r="E83" s="25"/>
      <c r="F83" s="169">
        <f t="shared" si="2"/>
        <v>0</v>
      </c>
    </row>
    <row r="84" spans="1:6" x14ac:dyDescent="0.25">
      <c r="A84" s="22"/>
      <c r="B84" s="23" t="str">
        <f>IF(ISBLANK($A84), "", VLOOKUP($A84,ITEMS!$A$1:$C$994,3,FALSE))</f>
        <v/>
      </c>
      <c r="C84" s="23" t="str">
        <f>IF(ISBLANK($A84), "", VLOOKUP($A84,ITEMS!$A$1:$B$994,2,FALSE))</f>
        <v/>
      </c>
      <c r="D84" s="24"/>
      <c r="E84" s="25"/>
      <c r="F84" s="169">
        <f t="shared" si="2"/>
        <v>0</v>
      </c>
    </row>
    <row r="85" spans="1:6" x14ac:dyDescent="0.25">
      <c r="A85" s="22"/>
      <c r="B85" s="23" t="str">
        <f>IF(ISBLANK($A85), "", VLOOKUP($A85,ITEMS!$A$1:$C$994,3,FALSE))</f>
        <v/>
      </c>
      <c r="C85" s="23" t="str">
        <f>IF(ISBLANK($A85), "", VLOOKUP($A85,ITEMS!$A$1:$B$994,2,FALSE))</f>
        <v/>
      </c>
      <c r="D85" s="24"/>
      <c r="E85" s="25"/>
      <c r="F85" s="169">
        <f t="shared" si="2"/>
        <v>0</v>
      </c>
    </row>
    <row r="86" spans="1:6" x14ac:dyDescent="0.25">
      <c r="A86" s="22"/>
      <c r="B86" s="23" t="str">
        <f>IF(ISBLANK($A86), "", VLOOKUP($A86,ITEMS!$A$1:$C$994,3,FALSE))</f>
        <v/>
      </c>
      <c r="C86" s="23" t="str">
        <f>IF(ISBLANK($A86), "", VLOOKUP($A86,ITEMS!$A$1:$B$994,2,FALSE))</f>
        <v/>
      </c>
      <c r="D86" s="24"/>
      <c r="E86" s="25"/>
      <c r="F86" s="169">
        <f t="shared" si="2"/>
        <v>0</v>
      </c>
    </row>
    <row r="87" spans="1:6" x14ac:dyDescent="0.25">
      <c r="A87" s="22"/>
      <c r="B87" s="23" t="str">
        <f>IF(ISBLANK($A87), "", VLOOKUP($A87,ITEMS!$A$1:$C$994,3,FALSE))</f>
        <v/>
      </c>
      <c r="C87" s="23" t="str">
        <f>IF(ISBLANK($A87), "", VLOOKUP($A87,ITEMS!$A$1:$B$994,2,FALSE))</f>
        <v/>
      </c>
      <c r="D87" s="24"/>
      <c r="E87" s="25"/>
      <c r="F87" s="169">
        <f t="shared" si="2"/>
        <v>0</v>
      </c>
    </row>
    <row r="88" spans="1:6" x14ac:dyDescent="0.25">
      <c r="A88" s="22"/>
      <c r="B88" s="23" t="str">
        <f>IF(ISBLANK($A88), "", VLOOKUP($A88,ITEMS!$A$1:$C$994,3,FALSE))</f>
        <v/>
      </c>
      <c r="C88" s="23" t="str">
        <f>IF(ISBLANK($A88), "", VLOOKUP($A88,ITEMS!$A$1:$B$994,2,FALSE))</f>
        <v/>
      </c>
      <c r="D88" s="24"/>
      <c r="E88" s="25"/>
      <c r="F88" s="169">
        <f t="shared" si="2"/>
        <v>0</v>
      </c>
    </row>
    <row r="89" spans="1:6" x14ac:dyDescent="0.25">
      <c r="A89" s="22"/>
      <c r="B89" s="23" t="str">
        <f>IF(ISBLANK($A89), "", VLOOKUP($A89,ITEMS!$A$1:$C$994,3,FALSE))</f>
        <v/>
      </c>
      <c r="C89" s="23" t="str">
        <f>IF(ISBLANK($A89), "", VLOOKUP($A89,ITEMS!$A$1:$B$994,2,FALSE))</f>
        <v/>
      </c>
      <c r="D89" s="24"/>
      <c r="E89" s="25"/>
      <c r="F89" s="169">
        <f t="shared" si="2"/>
        <v>0</v>
      </c>
    </row>
    <row r="90" spans="1:6" x14ac:dyDescent="0.25">
      <c r="A90" s="22"/>
      <c r="B90" s="23" t="str">
        <f>IF(ISBLANK($A90), "", VLOOKUP($A90,ITEMS!$A$1:$C$994,3,FALSE))</f>
        <v/>
      </c>
      <c r="C90" s="23" t="str">
        <f>IF(ISBLANK($A90), "", VLOOKUP($A90,ITEMS!$A$1:$B$994,2,FALSE))</f>
        <v/>
      </c>
      <c r="D90" s="24"/>
      <c r="E90" s="25"/>
      <c r="F90" s="169">
        <f t="shared" si="2"/>
        <v>0</v>
      </c>
    </row>
    <row r="91" spans="1:6" x14ac:dyDescent="0.25">
      <c r="A91" s="22"/>
      <c r="B91" s="23" t="str">
        <f>IF(ISBLANK($A91), "", VLOOKUP($A91,ITEMS!$A$1:$C$994,3,FALSE))</f>
        <v/>
      </c>
      <c r="C91" s="23" t="str">
        <f>IF(ISBLANK($A91), "", VLOOKUP($A91,ITEMS!$A$1:$B$994,2,FALSE))</f>
        <v/>
      </c>
      <c r="D91" s="24"/>
      <c r="E91" s="25"/>
      <c r="F91" s="169">
        <f t="shared" si="2"/>
        <v>0</v>
      </c>
    </row>
    <row r="92" spans="1:6" x14ac:dyDescent="0.25">
      <c r="A92" s="22"/>
      <c r="B92" s="23" t="str">
        <f>IF(ISBLANK($A92), "", VLOOKUP($A92,ITEMS!$A$1:$C$994,3,FALSE))</f>
        <v/>
      </c>
      <c r="C92" s="23" t="str">
        <f>IF(ISBLANK($A92), "", VLOOKUP($A92,ITEMS!$A$1:$B$994,2,FALSE))</f>
        <v/>
      </c>
      <c r="D92" s="24"/>
      <c r="E92" s="25"/>
      <c r="F92" s="169">
        <f t="shared" si="2"/>
        <v>0</v>
      </c>
    </row>
    <row r="93" spans="1:6" x14ac:dyDescent="0.25">
      <c r="A93" s="22"/>
      <c r="B93" s="23" t="str">
        <f>IF(ISBLANK($A93), "", VLOOKUP($A93,ITEMS!$A$1:$C$994,3,FALSE))</f>
        <v/>
      </c>
      <c r="C93" s="23" t="str">
        <f>IF(ISBLANK($A93), "", VLOOKUP($A93,ITEMS!$A$1:$B$994,2,FALSE))</f>
        <v/>
      </c>
      <c r="D93" s="24"/>
      <c r="E93" s="25"/>
      <c r="F93" s="169">
        <f t="shared" si="2"/>
        <v>0</v>
      </c>
    </row>
    <row r="94" spans="1:6" x14ac:dyDescent="0.25">
      <c r="A94" s="22"/>
      <c r="B94" s="23" t="str">
        <f>IF(ISBLANK($A94), "", VLOOKUP($A94,ITEMS!$A$1:$C$994,3,FALSE))</f>
        <v/>
      </c>
      <c r="C94" s="23" t="str">
        <f>IF(ISBLANK($A94), "", VLOOKUP($A94,ITEMS!$A$1:$B$994,2,FALSE))</f>
        <v/>
      </c>
      <c r="D94" s="24"/>
      <c r="E94" s="25"/>
      <c r="F94" s="169">
        <f t="shared" si="2"/>
        <v>0</v>
      </c>
    </row>
    <row r="95" spans="1:6" x14ac:dyDescent="0.25">
      <c r="A95" s="22"/>
      <c r="B95" s="23" t="str">
        <f>IF(ISBLANK($A95), "", VLOOKUP($A95,ITEMS!$A$1:$C$994,3,FALSE))</f>
        <v/>
      </c>
      <c r="C95" s="23" t="str">
        <f>IF(ISBLANK($A95), "", VLOOKUP($A95,ITEMS!$A$1:$B$994,2,FALSE))</f>
        <v/>
      </c>
      <c r="D95" s="24"/>
      <c r="E95" s="25"/>
      <c r="F95" s="169">
        <f t="shared" si="2"/>
        <v>0</v>
      </c>
    </row>
    <row r="96" spans="1:6" x14ac:dyDescent="0.25">
      <c r="A96" s="22"/>
      <c r="B96" s="23" t="str">
        <f>IF(ISBLANK($A96), "", VLOOKUP($A96,ITEMS!$A$1:$C$994,3,FALSE))</f>
        <v/>
      </c>
      <c r="C96" s="23" t="str">
        <f>IF(ISBLANK($A96), "", VLOOKUP($A96,ITEMS!$A$1:$B$994,2,FALSE))</f>
        <v/>
      </c>
      <c r="D96" s="24"/>
      <c r="E96" s="25"/>
      <c r="F96" s="169">
        <f t="shared" si="2"/>
        <v>0</v>
      </c>
    </row>
    <row r="97" spans="1:6" x14ac:dyDescent="0.25">
      <c r="A97" s="22"/>
      <c r="B97" s="23" t="str">
        <f>IF(ISBLANK($A97), "", VLOOKUP($A97,ITEMS!$A$1:$C$994,3,FALSE))</f>
        <v/>
      </c>
      <c r="C97" s="23" t="str">
        <f>IF(ISBLANK($A97), "", VLOOKUP($A97,ITEMS!$A$1:$B$994,2,FALSE))</f>
        <v/>
      </c>
      <c r="D97" s="24"/>
      <c r="E97" s="25"/>
      <c r="F97" s="169">
        <f t="shared" si="2"/>
        <v>0</v>
      </c>
    </row>
    <row r="98" spans="1:6" x14ac:dyDescent="0.25">
      <c r="A98" s="22"/>
      <c r="B98" s="23" t="str">
        <f>IF(ISBLANK($A98), "", VLOOKUP($A98,ITEMS!$A$1:$C$994,3,FALSE))</f>
        <v/>
      </c>
      <c r="C98" s="23" t="str">
        <f>IF(ISBLANK($A98), "", VLOOKUP($A98,ITEMS!$A$1:$B$994,2,FALSE))</f>
        <v/>
      </c>
      <c r="D98" s="24"/>
      <c r="E98" s="25"/>
      <c r="F98" s="169">
        <f t="shared" si="2"/>
        <v>0</v>
      </c>
    </row>
    <row r="99" spans="1:6" x14ac:dyDescent="0.25">
      <c r="A99" s="22"/>
      <c r="B99" s="23" t="str">
        <f>IF(ISBLANK($A99), "", VLOOKUP($A99,ITEMS!$A$1:$C$994,3,FALSE))</f>
        <v/>
      </c>
      <c r="C99" s="23" t="str">
        <f>IF(ISBLANK($A99), "", VLOOKUP($A99,ITEMS!$A$1:$B$994,2,FALSE))</f>
        <v/>
      </c>
      <c r="D99" s="24"/>
      <c r="E99" s="25"/>
      <c r="F99" s="169">
        <f t="shared" si="2"/>
        <v>0</v>
      </c>
    </row>
    <row r="100" spans="1:6" x14ac:dyDescent="0.25">
      <c r="A100" s="22"/>
      <c r="B100" s="23" t="str">
        <f>IF(ISBLANK($A100), "", VLOOKUP($A100,ITEMS!$A$1:$C$994,3,FALSE))</f>
        <v/>
      </c>
      <c r="C100" s="23" t="str">
        <f>IF(ISBLANK($A100), "", VLOOKUP($A100,ITEMS!$A$1:$B$994,2,FALSE))</f>
        <v/>
      </c>
      <c r="D100" s="24"/>
      <c r="E100" s="25"/>
      <c r="F100" s="169">
        <f t="shared" si="2"/>
        <v>0</v>
      </c>
    </row>
    <row r="101" spans="1:6" x14ac:dyDescent="0.25">
      <c r="A101" s="22"/>
      <c r="B101" s="23" t="str">
        <f>IF(ISBLANK($A101), "", VLOOKUP($A101,ITEMS!$A$1:$C$994,3,FALSE))</f>
        <v/>
      </c>
      <c r="C101" s="23" t="str">
        <f>IF(ISBLANK($A101), "", VLOOKUP($A101,ITEMS!$A$1:$B$994,2,FALSE))</f>
        <v/>
      </c>
      <c r="D101" s="24"/>
      <c r="E101" s="25"/>
      <c r="F101" s="169">
        <f t="shared" si="2"/>
        <v>0</v>
      </c>
    </row>
    <row r="102" spans="1:6" x14ac:dyDescent="0.25">
      <c r="A102" s="22"/>
      <c r="B102" s="23" t="str">
        <f>IF(ISBLANK($A102), "", VLOOKUP($A102,ITEMS!$A$1:$C$994,3,FALSE))</f>
        <v/>
      </c>
      <c r="C102" s="23" t="str">
        <f>IF(ISBLANK($A102), "", VLOOKUP($A102,ITEMS!$A$1:$B$994,2,FALSE))</f>
        <v/>
      </c>
      <c r="D102" s="24"/>
      <c r="E102" s="25"/>
      <c r="F102" s="169">
        <f t="shared" si="2"/>
        <v>0</v>
      </c>
    </row>
    <row r="103" spans="1:6" x14ac:dyDescent="0.25">
      <c r="A103" s="22"/>
      <c r="B103" s="23" t="str">
        <f>IF(ISBLANK($A103), "", VLOOKUP($A103,ITEMS!$A$1:$C$994,3,FALSE))</f>
        <v/>
      </c>
      <c r="C103" s="23" t="str">
        <f>IF(ISBLANK($A103), "", VLOOKUP($A103,ITEMS!$A$1:$B$994,2,FALSE))</f>
        <v/>
      </c>
      <c r="D103" s="24"/>
      <c r="E103" s="25"/>
      <c r="F103" s="169">
        <f t="shared" si="2"/>
        <v>0</v>
      </c>
    </row>
    <row r="104" spans="1:6" x14ac:dyDescent="0.25">
      <c r="A104" s="22"/>
      <c r="B104" s="23" t="str">
        <f>IF(ISBLANK($A104), "", VLOOKUP($A104,ITEMS!$A$1:$C$994,3,FALSE))</f>
        <v/>
      </c>
      <c r="C104" s="23" t="str">
        <f>IF(ISBLANK($A104), "", VLOOKUP($A104,ITEMS!$A$1:$B$994,2,FALSE))</f>
        <v/>
      </c>
      <c r="D104" s="24"/>
      <c r="E104" s="25"/>
      <c r="F104" s="169">
        <f t="shared" si="2"/>
        <v>0</v>
      </c>
    </row>
    <row r="105" spans="1:6" x14ac:dyDescent="0.25">
      <c r="A105" s="22"/>
      <c r="B105" s="23" t="str">
        <f>IF(ISBLANK($A105), "", VLOOKUP($A105,ITEMS!$A$1:$C$994,3,FALSE))</f>
        <v/>
      </c>
      <c r="C105" s="23" t="str">
        <f>IF(ISBLANK($A105), "", VLOOKUP($A105,ITEMS!$A$1:$B$994,2,FALSE))</f>
        <v/>
      </c>
      <c r="D105" s="24"/>
      <c r="E105" s="25"/>
      <c r="F105" s="169">
        <f t="shared" si="2"/>
        <v>0</v>
      </c>
    </row>
    <row r="106" spans="1:6" x14ac:dyDescent="0.25">
      <c r="A106" s="22"/>
      <c r="B106" s="23" t="str">
        <f>IF(ISBLANK($A106), "", VLOOKUP($A106,ITEMS!$A$1:$C$994,3,FALSE))</f>
        <v/>
      </c>
      <c r="C106" s="23" t="str">
        <f>IF(ISBLANK($A106), "", VLOOKUP($A106,ITEMS!$A$1:$B$994,2,FALSE))</f>
        <v/>
      </c>
      <c r="D106" s="24"/>
      <c r="E106" s="25"/>
      <c r="F106" s="169">
        <f t="shared" si="2"/>
        <v>0</v>
      </c>
    </row>
    <row r="107" spans="1:6" x14ac:dyDescent="0.25">
      <c r="A107" s="22"/>
      <c r="B107" s="23" t="str">
        <f>IF(ISBLANK($A107), "", VLOOKUP($A107,ITEMS!$A$1:$C$994,3,FALSE))</f>
        <v/>
      </c>
      <c r="C107" s="23" t="str">
        <f>IF(ISBLANK($A107), "", VLOOKUP($A107,ITEMS!$A$1:$B$994,2,FALSE))</f>
        <v/>
      </c>
      <c r="D107" s="24"/>
      <c r="E107" s="25"/>
      <c r="F107" s="169">
        <f t="shared" si="2"/>
        <v>0</v>
      </c>
    </row>
    <row r="108" spans="1:6" x14ac:dyDescent="0.25">
      <c r="A108" s="22"/>
      <c r="B108" s="23" t="str">
        <f>IF(ISBLANK($A108), "", VLOOKUP($A108,ITEMS!$A$1:$C$994,3,FALSE))</f>
        <v/>
      </c>
      <c r="C108" s="23" t="str">
        <f>IF(ISBLANK($A108), "", VLOOKUP($A108,ITEMS!$A$1:$B$994,2,FALSE))</f>
        <v/>
      </c>
      <c r="D108" s="24"/>
      <c r="E108" s="25"/>
      <c r="F108" s="169">
        <f t="shared" si="2"/>
        <v>0</v>
      </c>
    </row>
    <row r="109" spans="1:6" x14ac:dyDescent="0.25">
      <c r="A109" s="22"/>
      <c r="B109" s="23" t="str">
        <f>IF(ISBLANK($A109), "", VLOOKUP($A109,ITEMS!$A$1:$C$994,3,FALSE))</f>
        <v/>
      </c>
      <c r="C109" s="23" t="str">
        <f>IF(ISBLANK($A109), "", VLOOKUP($A109,ITEMS!$A$1:$B$994,2,FALSE))</f>
        <v/>
      </c>
      <c r="D109" s="24"/>
      <c r="E109" s="25"/>
      <c r="F109" s="169">
        <f t="shared" si="2"/>
        <v>0</v>
      </c>
    </row>
    <row r="110" spans="1:6" x14ac:dyDescent="0.25">
      <c r="A110" s="22"/>
      <c r="B110" s="23" t="str">
        <f>IF(ISBLANK($A110), "", VLOOKUP($A110,ITEMS!$A$1:$C$994,3,FALSE))</f>
        <v/>
      </c>
      <c r="C110" s="23" t="str">
        <f>IF(ISBLANK($A110), "", VLOOKUP($A110,ITEMS!$A$1:$B$994,2,FALSE))</f>
        <v/>
      </c>
      <c r="D110" s="24"/>
      <c r="E110" s="25"/>
      <c r="F110" s="169">
        <f t="shared" si="2"/>
        <v>0</v>
      </c>
    </row>
    <row r="111" spans="1:6" x14ac:dyDescent="0.25">
      <c r="A111" s="22"/>
      <c r="B111" s="23" t="str">
        <f>IF(ISBLANK($A111), "", VLOOKUP($A111,ITEMS!$A$1:$C$994,3,FALSE))</f>
        <v/>
      </c>
      <c r="C111" s="23" t="str">
        <f>IF(ISBLANK($A111), "", VLOOKUP($A111,ITEMS!$A$1:$B$994,2,FALSE))</f>
        <v/>
      </c>
      <c r="D111" s="24"/>
      <c r="E111" s="25"/>
      <c r="F111" s="169">
        <f t="shared" si="2"/>
        <v>0</v>
      </c>
    </row>
    <row r="112" spans="1:6" x14ac:dyDescent="0.25">
      <c r="A112" s="22"/>
      <c r="B112" s="23" t="str">
        <f>IF(ISBLANK($A112), "", VLOOKUP($A112,ITEMS!$A$1:$C$994,3,FALSE))</f>
        <v/>
      </c>
      <c r="C112" s="23" t="str">
        <f>IF(ISBLANK($A112), "", VLOOKUP($A112,ITEMS!$A$1:$B$994,2,FALSE))</f>
        <v/>
      </c>
      <c r="D112" s="24"/>
      <c r="E112" s="25"/>
      <c r="F112" s="169">
        <f t="shared" si="2"/>
        <v>0</v>
      </c>
    </row>
    <row r="113" spans="1:6" x14ac:dyDescent="0.25">
      <c r="A113" s="22"/>
      <c r="B113" s="23" t="str">
        <f>IF(ISBLANK($A113), "", VLOOKUP($A113,ITEMS!$A$1:$C$994,3,FALSE))</f>
        <v/>
      </c>
      <c r="C113" s="23" t="str">
        <f>IF(ISBLANK($A113), "", VLOOKUP($A113,ITEMS!$A$1:$B$994,2,FALSE))</f>
        <v/>
      </c>
      <c r="D113" s="24"/>
      <c r="E113" s="25"/>
      <c r="F113" s="169">
        <f t="shared" si="2"/>
        <v>0</v>
      </c>
    </row>
    <row r="114" spans="1:6" x14ac:dyDescent="0.25">
      <c r="A114" s="22"/>
      <c r="B114" s="23" t="str">
        <f>IF(ISBLANK($A114), "", VLOOKUP($A114,ITEMS!$A$1:$C$994,3,FALSE))</f>
        <v/>
      </c>
      <c r="C114" s="23" t="str">
        <f>IF(ISBLANK($A114), "", VLOOKUP($A114,ITEMS!$A$1:$B$994,2,FALSE))</f>
        <v/>
      </c>
      <c r="D114" s="24"/>
      <c r="E114" s="25"/>
      <c r="F114" s="169">
        <f t="shared" si="2"/>
        <v>0</v>
      </c>
    </row>
    <row r="115" spans="1:6" x14ac:dyDescent="0.25">
      <c r="A115" s="22"/>
      <c r="B115" s="23" t="str">
        <f>IF(ISBLANK($A115), "", VLOOKUP($A115,ITEMS!$A$1:$C$994,3,FALSE))</f>
        <v/>
      </c>
      <c r="C115" s="23" t="str">
        <f>IF(ISBLANK($A115), "", VLOOKUP($A115,ITEMS!$A$1:$B$994,2,FALSE))</f>
        <v/>
      </c>
      <c r="D115" s="24"/>
      <c r="E115" s="25"/>
      <c r="F115" s="169">
        <f t="shared" si="2"/>
        <v>0</v>
      </c>
    </row>
    <row r="116" spans="1:6" x14ac:dyDescent="0.25">
      <c r="A116" s="22"/>
      <c r="B116" s="23" t="str">
        <f>IF(ISBLANK($A116), "", VLOOKUP($A116,ITEMS!$A$1:$C$994,3,FALSE))</f>
        <v/>
      </c>
      <c r="C116" s="23" t="str">
        <f>IF(ISBLANK($A116), "", VLOOKUP($A116,ITEMS!$A$1:$B$994,2,FALSE))</f>
        <v/>
      </c>
      <c r="D116" s="24"/>
      <c r="E116" s="25"/>
      <c r="F116" s="169">
        <f t="shared" si="2"/>
        <v>0</v>
      </c>
    </row>
    <row r="117" spans="1:6" x14ac:dyDescent="0.25">
      <c r="A117" s="22"/>
      <c r="B117" s="23" t="str">
        <f>IF(ISBLANK($A117), "", VLOOKUP($A117,ITEMS!$A$1:$C$994,3,FALSE))</f>
        <v/>
      </c>
      <c r="C117" s="23" t="str">
        <f>IF(ISBLANK($A117), "", VLOOKUP($A117,ITEMS!$A$1:$B$994,2,FALSE))</f>
        <v/>
      </c>
      <c r="D117" s="24"/>
      <c r="E117" s="25"/>
      <c r="F117" s="169">
        <f t="shared" si="2"/>
        <v>0</v>
      </c>
    </row>
    <row r="118" spans="1:6" x14ac:dyDescent="0.25">
      <c r="A118" s="22"/>
      <c r="B118" s="23" t="str">
        <f>IF(ISBLANK($A118), "", VLOOKUP($A118,ITEMS!$A$1:$C$994,3,FALSE))</f>
        <v/>
      </c>
      <c r="C118" s="23" t="str">
        <f>IF(ISBLANK($A118), "", VLOOKUP($A118,ITEMS!$A$1:$B$994,2,FALSE))</f>
        <v/>
      </c>
      <c r="D118" s="24"/>
      <c r="E118" s="25"/>
      <c r="F118" s="169">
        <f t="shared" si="2"/>
        <v>0</v>
      </c>
    </row>
    <row r="119" spans="1:6" x14ac:dyDescent="0.25">
      <c r="A119" s="22"/>
      <c r="B119" s="23" t="str">
        <f>IF(ISBLANK($A119), "", VLOOKUP($A119,ITEMS!$A$1:$C$994,3,FALSE))</f>
        <v/>
      </c>
      <c r="C119" s="23" t="str">
        <f>IF(ISBLANK($A119), "", VLOOKUP($A119,ITEMS!$A$1:$B$994,2,FALSE))</f>
        <v/>
      </c>
      <c r="D119" s="24"/>
      <c r="E119" s="25"/>
      <c r="F119" s="169">
        <f t="shared" si="2"/>
        <v>0</v>
      </c>
    </row>
    <row r="120" spans="1:6" x14ac:dyDescent="0.25">
      <c r="A120" s="22"/>
      <c r="B120" s="23" t="str">
        <f>IF(ISBLANK($A120), "", VLOOKUP($A120,ITEMS!$A$1:$C$994,3,FALSE))</f>
        <v/>
      </c>
      <c r="C120" s="23" t="str">
        <f>IF(ISBLANK($A120), "", VLOOKUP($A120,ITEMS!$A$1:$B$994,2,FALSE))</f>
        <v/>
      </c>
      <c r="D120" s="24"/>
      <c r="E120" s="25"/>
      <c r="F120" s="169">
        <f t="shared" si="2"/>
        <v>0</v>
      </c>
    </row>
    <row r="121" spans="1:6" x14ac:dyDescent="0.25">
      <c r="A121" s="22"/>
      <c r="B121" s="23" t="str">
        <f>IF(ISBLANK($A121), "", VLOOKUP($A121,ITEMS!$A$1:$C$994,3,FALSE))</f>
        <v/>
      </c>
      <c r="C121" s="23" t="str">
        <f>IF(ISBLANK($A121), "", VLOOKUP($A121,ITEMS!$A$1:$B$994,2,FALSE))</f>
        <v/>
      </c>
      <c r="D121" s="24"/>
      <c r="E121" s="25"/>
      <c r="F121" s="169">
        <f t="shared" si="2"/>
        <v>0</v>
      </c>
    </row>
    <row r="122" spans="1:6" x14ac:dyDescent="0.25">
      <c r="A122" s="22"/>
      <c r="B122" s="23" t="str">
        <f>IF(ISBLANK($A122), "", VLOOKUP($A122,ITEMS!$A$1:$C$994,3,FALSE))</f>
        <v/>
      </c>
      <c r="C122" s="23" t="str">
        <f>IF(ISBLANK($A122), "", VLOOKUP($A122,ITEMS!$A$1:$B$994,2,FALSE))</f>
        <v/>
      </c>
      <c r="D122" s="24"/>
      <c r="E122" s="25"/>
      <c r="F122" s="169">
        <f t="shared" si="2"/>
        <v>0</v>
      </c>
    </row>
    <row r="123" spans="1:6" x14ac:dyDescent="0.25">
      <c r="A123" s="22"/>
      <c r="B123" s="23" t="str">
        <f>IF(ISBLANK($A123), "", VLOOKUP($A123,ITEMS!$A$1:$C$994,3,FALSE))</f>
        <v/>
      </c>
      <c r="C123" s="23" t="str">
        <f>IF(ISBLANK($A123), "", VLOOKUP($A123,ITEMS!$A$1:$B$994,2,FALSE))</f>
        <v/>
      </c>
      <c r="D123" s="24"/>
      <c r="E123" s="25"/>
      <c r="F123" s="169">
        <f t="shared" si="2"/>
        <v>0</v>
      </c>
    </row>
    <row r="124" spans="1:6" x14ac:dyDescent="0.25">
      <c r="A124" s="22"/>
      <c r="B124" s="23" t="str">
        <f>IF(ISBLANK($A124), "", VLOOKUP($A124,ITEMS!$A$1:$C$994,3,FALSE))</f>
        <v/>
      </c>
      <c r="C124" s="23" t="str">
        <f>IF(ISBLANK($A124), "", VLOOKUP($A124,ITEMS!$A$1:$B$994,2,FALSE))</f>
        <v/>
      </c>
      <c r="D124" s="24"/>
      <c r="E124" s="25"/>
      <c r="F124" s="169">
        <f t="shared" si="2"/>
        <v>0</v>
      </c>
    </row>
    <row r="125" spans="1:6" x14ac:dyDescent="0.25">
      <c r="A125" s="22"/>
      <c r="B125" s="23" t="str">
        <f>IF(ISBLANK($A125), "", VLOOKUP($A125,ITEMS!$A$1:$C$994,3,FALSE))</f>
        <v/>
      </c>
      <c r="C125" s="23" t="str">
        <f>IF(ISBLANK($A125), "", VLOOKUP($A125,ITEMS!$A$1:$B$994,2,FALSE))</f>
        <v/>
      </c>
      <c r="D125" s="24"/>
      <c r="E125" s="25"/>
      <c r="F125" s="169">
        <f t="shared" si="2"/>
        <v>0</v>
      </c>
    </row>
    <row r="126" spans="1:6" x14ac:dyDescent="0.25">
      <c r="A126" s="22"/>
      <c r="B126" s="23" t="str">
        <f>IF(ISBLANK($A126), "", VLOOKUP($A126,ITEMS!$A$1:$C$994,3,FALSE))</f>
        <v/>
      </c>
      <c r="C126" s="23" t="str">
        <f>IF(ISBLANK($A126), "", VLOOKUP($A126,ITEMS!$A$1:$B$994,2,FALSE))</f>
        <v/>
      </c>
      <c r="D126" s="24"/>
      <c r="E126" s="25"/>
      <c r="F126" s="169">
        <f t="shared" si="2"/>
        <v>0</v>
      </c>
    </row>
    <row r="127" spans="1:6" x14ac:dyDescent="0.25">
      <c r="A127" s="22"/>
      <c r="B127" s="23" t="str">
        <f>IF(ISBLANK($A127), "", VLOOKUP($A127,ITEMS!$A$1:$C$994,3,FALSE))</f>
        <v/>
      </c>
      <c r="C127" s="23" t="str">
        <f>IF(ISBLANK($A127), "", VLOOKUP($A127,ITEMS!$A$1:$B$994,2,FALSE))</f>
        <v/>
      </c>
      <c r="D127" s="24"/>
      <c r="E127" s="25"/>
      <c r="F127" s="169">
        <f t="shared" si="2"/>
        <v>0</v>
      </c>
    </row>
    <row r="128" spans="1:6" x14ac:dyDescent="0.25">
      <c r="A128" s="22"/>
      <c r="B128" s="23" t="str">
        <f>IF(ISBLANK($A128), "", VLOOKUP($A128,ITEMS!$A$1:$C$994,3,FALSE))</f>
        <v/>
      </c>
      <c r="C128" s="23" t="str">
        <f>IF(ISBLANK($A128), "", VLOOKUP($A128,ITEMS!$A$1:$B$994,2,FALSE))</f>
        <v/>
      </c>
      <c r="D128" s="24"/>
      <c r="E128" s="25"/>
      <c r="F128" s="169">
        <f t="shared" si="2"/>
        <v>0</v>
      </c>
    </row>
    <row r="129" spans="1:6" x14ac:dyDescent="0.25">
      <c r="A129" s="22"/>
      <c r="B129" s="23" t="str">
        <f>IF(ISBLANK($A129), "", VLOOKUP($A129,ITEMS!$A$1:$C$994,3,FALSE))</f>
        <v/>
      </c>
      <c r="C129" s="23" t="str">
        <f>IF(ISBLANK($A129), "", VLOOKUP($A129,ITEMS!$A$1:$B$994,2,FALSE))</f>
        <v/>
      </c>
      <c r="D129" s="24"/>
      <c r="E129" s="25"/>
      <c r="F129" s="169">
        <f t="shared" si="2"/>
        <v>0</v>
      </c>
    </row>
    <row r="130" spans="1:6" x14ac:dyDescent="0.25">
      <c r="A130" s="22"/>
      <c r="B130" s="23" t="str">
        <f>IF(ISBLANK($A130), "", VLOOKUP($A130,ITEMS!$A$1:$C$994,3,FALSE))</f>
        <v/>
      </c>
      <c r="C130" s="23" t="str">
        <f>IF(ISBLANK($A130), "", VLOOKUP($A130,ITEMS!$A$1:$B$994,2,FALSE))</f>
        <v/>
      </c>
      <c r="D130" s="24"/>
      <c r="E130" s="25"/>
      <c r="F130" s="169">
        <f t="shared" si="2"/>
        <v>0</v>
      </c>
    </row>
    <row r="131" spans="1:6" x14ac:dyDescent="0.25">
      <c r="A131" s="22"/>
      <c r="B131" s="23" t="str">
        <f>IF(ISBLANK($A131), "", VLOOKUP($A131,ITEMS!$A$1:$C$994,3,FALSE))</f>
        <v/>
      </c>
      <c r="C131" s="23" t="str">
        <f>IF(ISBLANK($A131), "", VLOOKUP($A131,ITEMS!$A$1:$B$994,2,FALSE))</f>
        <v/>
      </c>
      <c r="D131" s="24"/>
      <c r="E131" s="25"/>
      <c r="F131" s="169">
        <f t="shared" si="2"/>
        <v>0</v>
      </c>
    </row>
    <row r="132" spans="1:6" x14ac:dyDescent="0.25">
      <c r="A132" s="22"/>
      <c r="B132" s="23" t="str">
        <f>IF(ISBLANK($A132), "", VLOOKUP($A132,ITEMS!$A$1:$C$994,3,FALSE))</f>
        <v/>
      </c>
      <c r="C132" s="23" t="str">
        <f>IF(ISBLANK($A132), "", VLOOKUP($A132,ITEMS!$A$1:$B$994,2,FALSE))</f>
        <v/>
      </c>
      <c r="D132" s="24"/>
      <c r="E132" s="25"/>
      <c r="F132" s="169">
        <f t="shared" si="2"/>
        <v>0</v>
      </c>
    </row>
    <row r="133" spans="1:6" x14ac:dyDescent="0.25">
      <c r="A133" s="22"/>
      <c r="B133" s="23" t="str">
        <f>IF(ISBLANK($A133), "", VLOOKUP($A133,ITEMS!$A$1:$C$994,3,FALSE))</f>
        <v/>
      </c>
      <c r="C133" s="23" t="str">
        <f>IF(ISBLANK($A133), "", VLOOKUP($A133,ITEMS!$A$1:$B$994,2,FALSE))</f>
        <v/>
      </c>
      <c r="D133" s="24"/>
      <c r="E133" s="25"/>
      <c r="F133" s="169">
        <f t="shared" si="2"/>
        <v>0</v>
      </c>
    </row>
    <row r="134" spans="1:6" x14ac:dyDescent="0.25">
      <c r="A134" s="22"/>
      <c r="B134" s="23" t="str">
        <f>IF(ISBLANK($A134), "", VLOOKUP($A134,ITEMS!$A$1:$C$994,3,FALSE))</f>
        <v/>
      </c>
      <c r="C134" s="23" t="str">
        <f>IF(ISBLANK($A134), "", VLOOKUP($A134,ITEMS!$A$1:$B$994,2,FALSE))</f>
        <v/>
      </c>
      <c r="D134" s="24"/>
      <c r="E134" s="25"/>
      <c r="F134" s="169">
        <f t="shared" si="2"/>
        <v>0</v>
      </c>
    </row>
    <row r="135" spans="1:6" x14ac:dyDescent="0.25">
      <c r="A135" s="22"/>
      <c r="B135" s="23" t="str">
        <f>IF(ISBLANK($A135), "", VLOOKUP($A135,ITEMS!$A$1:$C$994,3,FALSE))</f>
        <v/>
      </c>
      <c r="C135" s="23" t="str">
        <f>IF(ISBLANK($A135), "", VLOOKUP($A135,ITEMS!$A$1:$B$994,2,FALSE))</f>
        <v/>
      </c>
      <c r="D135" s="24"/>
      <c r="E135" s="25"/>
      <c r="F135" s="169">
        <f t="shared" si="2"/>
        <v>0</v>
      </c>
    </row>
    <row r="136" spans="1:6" x14ac:dyDescent="0.25">
      <c r="A136" s="22"/>
      <c r="B136" s="23" t="str">
        <f>IF(ISBLANK($A136), "", VLOOKUP($A136,ITEMS!$A$1:$C$994,3,FALSE))</f>
        <v/>
      </c>
      <c r="C136" s="23" t="str">
        <f>IF(ISBLANK($A136), "", VLOOKUP($A136,ITEMS!$A$1:$B$994,2,FALSE))</f>
        <v/>
      </c>
      <c r="D136" s="24"/>
      <c r="E136" s="25"/>
      <c r="F136" s="169">
        <f t="shared" si="2"/>
        <v>0</v>
      </c>
    </row>
    <row r="137" spans="1:6" x14ac:dyDescent="0.25">
      <c r="A137" s="22"/>
      <c r="B137" s="23" t="str">
        <f>IF(ISBLANK($A137), "", VLOOKUP($A137,ITEMS!$A$1:$C$994,3,FALSE))</f>
        <v/>
      </c>
      <c r="C137" s="23" t="str">
        <f>IF(ISBLANK($A137), "", VLOOKUP($A137,ITEMS!$A$1:$B$994,2,FALSE))</f>
        <v/>
      </c>
      <c r="D137" s="24"/>
      <c r="E137" s="25"/>
      <c r="F137" s="169">
        <f t="shared" ref="F137:F200" si="3">D137*E137</f>
        <v>0</v>
      </c>
    </row>
    <row r="138" spans="1:6" x14ac:dyDescent="0.25">
      <c r="A138" s="22"/>
      <c r="B138" s="23" t="str">
        <f>IF(ISBLANK($A138), "", VLOOKUP($A138,ITEMS!$A$1:$C$994,3,FALSE))</f>
        <v/>
      </c>
      <c r="C138" s="23" t="str">
        <f>IF(ISBLANK($A138), "", VLOOKUP($A138,ITEMS!$A$1:$B$994,2,FALSE))</f>
        <v/>
      </c>
      <c r="D138" s="24"/>
      <c r="E138" s="25"/>
      <c r="F138" s="169">
        <f t="shared" si="3"/>
        <v>0</v>
      </c>
    </row>
    <row r="139" spans="1:6" x14ac:dyDescent="0.25">
      <c r="A139" s="22"/>
      <c r="B139" s="23" t="str">
        <f>IF(ISBLANK($A139), "", VLOOKUP($A139,ITEMS!$A$1:$C$994,3,FALSE))</f>
        <v/>
      </c>
      <c r="C139" s="23" t="str">
        <f>IF(ISBLANK($A139), "", VLOOKUP($A139,ITEMS!$A$1:$B$994,2,FALSE))</f>
        <v/>
      </c>
      <c r="D139" s="24"/>
      <c r="E139" s="25"/>
      <c r="F139" s="169">
        <f t="shared" si="3"/>
        <v>0</v>
      </c>
    </row>
    <row r="140" spans="1:6" x14ac:dyDescent="0.25">
      <c r="A140" s="22"/>
      <c r="B140" s="23" t="str">
        <f>IF(ISBLANK($A140), "", VLOOKUP($A140,ITEMS!$A$1:$C$994,3,FALSE))</f>
        <v/>
      </c>
      <c r="C140" s="23" t="str">
        <f>IF(ISBLANK($A140), "", VLOOKUP($A140,ITEMS!$A$1:$B$994,2,FALSE))</f>
        <v/>
      </c>
      <c r="D140" s="24"/>
      <c r="E140" s="25"/>
      <c r="F140" s="169">
        <f t="shared" si="3"/>
        <v>0</v>
      </c>
    </row>
    <row r="141" spans="1:6" x14ac:dyDescent="0.25">
      <c r="A141" s="22"/>
      <c r="B141" s="23" t="str">
        <f>IF(ISBLANK($A141), "", VLOOKUP($A141,ITEMS!$A$1:$C$994,3,FALSE))</f>
        <v/>
      </c>
      <c r="C141" s="23" t="str">
        <f>IF(ISBLANK($A141), "", VLOOKUP($A141,ITEMS!$A$1:$B$994,2,FALSE))</f>
        <v/>
      </c>
      <c r="D141" s="24"/>
      <c r="E141" s="25"/>
      <c r="F141" s="169">
        <f t="shared" si="3"/>
        <v>0</v>
      </c>
    </row>
    <row r="142" spans="1:6" x14ac:dyDescent="0.25">
      <c r="A142" s="22"/>
      <c r="B142" s="23" t="str">
        <f>IF(ISBLANK($A142), "", VLOOKUP($A142,ITEMS!$A$1:$C$994,3,FALSE))</f>
        <v/>
      </c>
      <c r="C142" s="23" t="str">
        <f>IF(ISBLANK($A142), "", VLOOKUP($A142,ITEMS!$A$1:$B$994,2,FALSE))</f>
        <v/>
      </c>
      <c r="D142" s="24"/>
      <c r="E142" s="25"/>
      <c r="F142" s="169">
        <f t="shared" si="3"/>
        <v>0</v>
      </c>
    </row>
    <row r="143" spans="1:6" x14ac:dyDescent="0.25">
      <c r="A143" s="22"/>
      <c r="B143" s="23" t="str">
        <f>IF(ISBLANK($A143), "", VLOOKUP($A143,ITEMS!$A$1:$C$994,3,FALSE))</f>
        <v/>
      </c>
      <c r="C143" s="23" t="str">
        <f>IF(ISBLANK($A143), "", VLOOKUP($A143,ITEMS!$A$1:$B$994,2,FALSE))</f>
        <v/>
      </c>
      <c r="D143" s="24"/>
      <c r="E143" s="25"/>
      <c r="F143" s="169">
        <f t="shared" si="3"/>
        <v>0</v>
      </c>
    </row>
    <row r="144" spans="1:6" x14ac:dyDescent="0.25">
      <c r="A144" s="22"/>
      <c r="B144" s="23" t="str">
        <f>IF(ISBLANK($A144), "", VLOOKUP($A144,ITEMS!$A$1:$C$994,3,FALSE))</f>
        <v/>
      </c>
      <c r="C144" s="23" t="str">
        <f>IF(ISBLANK($A144), "", VLOOKUP($A144,ITEMS!$A$1:$B$994,2,FALSE))</f>
        <v/>
      </c>
      <c r="D144" s="24"/>
      <c r="E144" s="25"/>
      <c r="F144" s="169">
        <f t="shared" si="3"/>
        <v>0</v>
      </c>
    </row>
    <row r="145" spans="1:6" x14ac:dyDescent="0.25">
      <c r="A145" s="22"/>
      <c r="B145" s="23" t="str">
        <f>IF(ISBLANK($A145), "", VLOOKUP($A145,ITEMS!$A$1:$C$994,3,FALSE))</f>
        <v/>
      </c>
      <c r="C145" s="23" t="str">
        <f>IF(ISBLANK($A145), "", VLOOKUP($A145,ITEMS!$A$1:$B$994,2,FALSE))</f>
        <v/>
      </c>
      <c r="D145" s="24"/>
      <c r="E145" s="25"/>
      <c r="F145" s="169">
        <f t="shared" si="3"/>
        <v>0</v>
      </c>
    </row>
    <row r="146" spans="1:6" x14ac:dyDescent="0.25">
      <c r="A146" s="22"/>
      <c r="B146" s="23" t="str">
        <f>IF(ISBLANK($A146), "", VLOOKUP($A146,ITEMS!$A$1:$C$994,3,FALSE))</f>
        <v/>
      </c>
      <c r="C146" s="23" t="str">
        <f>IF(ISBLANK($A146), "", VLOOKUP($A146,ITEMS!$A$1:$B$994,2,FALSE))</f>
        <v/>
      </c>
      <c r="D146" s="24"/>
      <c r="E146" s="25"/>
      <c r="F146" s="169">
        <f t="shared" si="3"/>
        <v>0</v>
      </c>
    </row>
    <row r="147" spans="1:6" x14ac:dyDescent="0.25">
      <c r="A147" s="22"/>
      <c r="B147" s="23" t="str">
        <f>IF(ISBLANK($A147), "", VLOOKUP($A147,ITEMS!$A$1:$C$994,3,FALSE))</f>
        <v/>
      </c>
      <c r="C147" s="23" t="str">
        <f>IF(ISBLANK($A147), "", VLOOKUP($A147,ITEMS!$A$1:$B$994,2,FALSE))</f>
        <v/>
      </c>
      <c r="D147" s="24"/>
      <c r="E147" s="25"/>
      <c r="F147" s="169">
        <f t="shared" si="3"/>
        <v>0</v>
      </c>
    </row>
    <row r="148" spans="1:6" x14ac:dyDescent="0.25">
      <c r="A148" s="22"/>
      <c r="B148" s="23" t="str">
        <f>IF(ISBLANK($A148), "", VLOOKUP($A148,ITEMS!$A$1:$C$994,3,FALSE))</f>
        <v/>
      </c>
      <c r="C148" s="23" t="str">
        <f>IF(ISBLANK($A148), "", VLOOKUP($A148,ITEMS!$A$1:$B$994,2,FALSE))</f>
        <v/>
      </c>
      <c r="D148" s="24"/>
      <c r="E148" s="25"/>
      <c r="F148" s="169">
        <f t="shared" si="3"/>
        <v>0</v>
      </c>
    </row>
    <row r="149" spans="1:6" x14ac:dyDescent="0.25">
      <c r="A149" s="22"/>
      <c r="B149" s="23" t="str">
        <f>IF(ISBLANK($A149), "", VLOOKUP($A149,ITEMS!$A$1:$C$994,3,FALSE))</f>
        <v/>
      </c>
      <c r="C149" s="23" t="str">
        <f>IF(ISBLANK($A149), "", VLOOKUP($A149,ITEMS!$A$1:$B$994,2,FALSE))</f>
        <v/>
      </c>
      <c r="D149" s="24"/>
      <c r="E149" s="25"/>
      <c r="F149" s="169">
        <f t="shared" si="3"/>
        <v>0</v>
      </c>
    </row>
    <row r="150" spans="1:6" x14ac:dyDescent="0.25">
      <c r="A150" s="22"/>
      <c r="B150" s="23" t="str">
        <f>IF(ISBLANK($A150), "", VLOOKUP($A150,ITEMS!$A$1:$C$994,3,FALSE))</f>
        <v/>
      </c>
      <c r="C150" s="23" t="str">
        <f>IF(ISBLANK($A150), "", VLOOKUP($A150,ITEMS!$A$1:$B$994,2,FALSE))</f>
        <v/>
      </c>
      <c r="D150" s="24"/>
      <c r="E150" s="25"/>
      <c r="F150" s="169">
        <f t="shared" si="3"/>
        <v>0</v>
      </c>
    </row>
    <row r="151" spans="1:6" x14ac:dyDescent="0.25">
      <c r="A151" s="22"/>
      <c r="B151" s="23" t="str">
        <f>IF(ISBLANK($A151), "", VLOOKUP($A151,ITEMS!$A$1:$C$994,3,FALSE))</f>
        <v/>
      </c>
      <c r="C151" s="23" t="str">
        <f>IF(ISBLANK($A151), "", VLOOKUP($A151,ITEMS!$A$1:$B$994,2,FALSE))</f>
        <v/>
      </c>
      <c r="D151" s="24"/>
      <c r="E151" s="25"/>
      <c r="F151" s="169">
        <f t="shared" si="3"/>
        <v>0</v>
      </c>
    </row>
    <row r="152" spans="1:6" x14ac:dyDescent="0.25">
      <c r="A152" s="22"/>
      <c r="B152" s="23" t="str">
        <f>IF(ISBLANK($A152), "", VLOOKUP($A152,ITEMS!$A$1:$C$994,3,FALSE))</f>
        <v/>
      </c>
      <c r="C152" s="23" t="str">
        <f>IF(ISBLANK($A152), "", VLOOKUP($A152,ITEMS!$A$1:$B$994,2,FALSE))</f>
        <v/>
      </c>
      <c r="D152" s="24"/>
      <c r="E152" s="25"/>
      <c r="F152" s="169">
        <f t="shared" si="3"/>
        <v>0</v>
      </c>
    </row>
    <row r="153" spans="1:6" x14ac:dyDescent="0.25">
      <c r="A153" s="22"/>
      <c r="B153" s="23" t="str">
        <f>IF(ISBLANK($A153), "", VLOOKUP($A153,ITEMS!$A$1:$C$994,3,FALSE))</f>
        <v/>
      </c>
      <c r="C153" s="23" t="str">
        <f>IF(ISBLANK($A153), "", VLOOKUP($A153,ITEMS!$A$1:$B$994,2,FALSE))</f>
        <v/>
      </c>
      <c r="D153" s="24"/>
      <c r="E153" s="25"/>
      <c r="F153" s="169">
        <f t="shared" si="3"/>
        <v>0</v>
      </c>
    </row>
    <row r="154" spans="1:6" x14ac:dyDescent="0.25">
      <c r="A154" s="22"/>
      <c r="B154" s="23" t="str">
        <f>IF(ISBLANK($A154), "", VLOOKUP($A154,ITEMS!$A$1:$C$994,3,FALSE))</f>
        <v/>
      </c>
      <c r="C154" s="23" t="str">
        <f>IF(ISBLANK($A154), "", VLOOKUP($A154,ITEMS!$A$1:$B$994,2,FALSE))</f>
        <v/>
      </c>
      <c r="D154" s="24"/>
      <c r="E154" s="25"/>
      <c r="F154" s="169">
        <f t="shared" si="3"/>
        <v>0</v>
      </c>
    </row>
    <row r="155" spans="1:6" x14ac:dyDescent="0.25">
      <c r="A155" s="22"/>
      <c r="B155" s="23" t="str">
        <f>IF(ISBLANK($A155), "", VLOOKUP($A155,ITEMS!$A$1:$C$994,3,FALSE))</f>
        <v/>
      </c>
      <c r="C155" s="23" t="str">
        <f>IF(ISBLANK($A155), "", VLOOKUP($A155,ITEMS!$A$1:$B$994,2,FALSE))</f>
        <v/>
      </c>
      <c r="D155" s="24"/>
      <c r="E155" s="25"/>
      <c r="F155" s="169">
        <f t="shared" si="3"/>
        <v>0</v>
      </c>
    </row>
    <row r="156" spans="1:6" x14ac:dyDescent="0.25">
      <c r="A156" s="22"/>
      <c r="B156" s="23" t="str">
        <f>IF(ISBLANK($A156), "", VLOOKUP($A156,ITEMS!$A$1:$C$994,3,FALSE))</f>
        <v/>
      </c>
      <c r="C156" s="23" t="str">
        <f>IF(ISBLANK($A156), "", VLOOKUP($A156,ITEMS!$A$1:$B$994,2,FALSE))</f>
        <v/>
      </c>
      <c r="D156" s="24"/>
      <c r="E156" s="25"/>
      <c r="F156" s="169">
        <f t="shared" si="3"/>
        <v>0</v>
      </c>
    </row>
    <row r="157" spans="1:6" x14ac:dyDescent="0.25">
      <c r="A157" s="22"/>
      <c r="B157" s="23" t="str">
        <f>IF(ISBLANK($A157), "", VLOOKUP($A157,ITEMS!$A$1:$C$994,3,FALSE))</f>
        <v/>
      </c>
      <c r="C157" s="23" t="str">
        <f>IF(ISBLANK($A157), "", VLOOKUP($A157,ITEMS!$A$1:$B$994,2,FALSE))</f>
        <v/>
      </c>
      <c r="D157" s="24"/>
      <c r="E157" s="25"/>
      <c r="F157" s="169">
        <f t="shared" si="3"/>
        <v>0</v>
      </c>
    </row>
    <row r="158" spans="1:6" x14ac:dyDescent="0.25">
      <c r="A158" s="22"/>
      <c r="B158" s="23" t="str">
        <f>IF(ISBLANK($A158), "", VLOOKUP($A158,ITEMS!$A$1:$C$994,3,FALSE))</f>
        <v/>
      </c>
      <c r="C158" s="23" t="str">
        <f>IF(ISBLANK($A158), "", VLOOKUP($A158,ITEMS!$A$1:$B$994,2,FALSE))</f>
        <v/>
      </c>
      <c r="D158" s="24"/>
      <c r="E158" s="25"/>
      <c r="F158" s="169">
        <f t="shared" si="3"/>
        <v>0</v>
      </c>
    </row>
    <row r="159" spans="1:6" x14ac:dyDescent="0.25">
      <c r="A159" s="22"/>
      <c r="B159" s="23" t="str">
        <f>IF(ISBLANK($A159), "", VLOOKUP($A159,ITEMS!$A$1:$C$994,3,FALSE))</f>
        <v/>
      </c>
      <c r="C159" s="23" t="str">
        <f>IF(ISBLANK($A159), "", VLOOKUP($A159,ITEMS!$A$1:$B$994,2,FALSE))</f>
        <v/>
      </c>
      <c r="D159" s="24"/>
      <c r="E159" s="25"/>
      <c r="F159" s="169">
        <f t="shared" si="3"/>
        <v>0</v>
      </c>
    </row>
    <row r="160" spans="1:6" x14ac:dyDescent="0.25">
      <c r="A160" s="22"/>
      <c r="B160" s="23" t="str">
        <f>IF(ISBLANK($A160), "", VLOOKUP($A160,ITEMS!$A$1:$C$994,3,FALSE))</f>
        <v/>
      </c>
      <c r="C160" s="23" t="str">
        <f>IF(ISBLANK($A160), "", VLOOKUP($A160,ITEMS!$A$1:$B$994,2,FALSE))</f>
        <v/>
      </c>
      <c r="D160" s="24"/>
      <c r="E160" s="25"/>
      <c r="F160" s="169">
        <f t="shared" si="3"/>
        <v>0</v>
      </c>
    </row>
    <row r="161" spans="1:6" x14ac:dyDescent="0.25">
      <c r="A161" s="22"/>
      <c r="B161" s="23" t="str">
        <f>IF(ISBLANK($A161), "", VLOOKUP($A161,ITEMS!$A$1:$C$994,3,FALSE))</f>
        <v/>
      </c>
      <c r="C161" s="23" t="str">
        <f>IF(ISBLANK($A161), "", VLOOKUP($A161,ITEMS!$A$1:$B$994,2,FALSE))</f>
        <v/>
      </c>
      <c r="D161" s="24"/>
      <c r="E161" s="25"/>
      <c r="F161" s="169">
        <f t="shared" si="3"/>
        <v>0</v>
      </c>
    </row>
    <row r="162" spans="1:6" x14ac:dyDescent="0.25">
      <c r="A162" s="22"/>
      <c r="B162" s="23" t="str">
        <f>IF(ISBLANK($A162), "", VLOOKUP($A162,ITEMS!$A$1:$C$994,3,FALSE))</f>
        <v/>
      </c>
      <c r="C162" s="23" t="str">
        <f>IF(ISBLANK($A162), "", VLOOKUP($A162,ITEMS!$A$1:$B$994,2,FALSE))</f>
        <v/>
      </c>
      <c r="D162" s="24"/>
      <c r="E162" s="25"/>
      <c r="F162" s="169">
        <f t="shared" si="3"/>
        <v>0</v>
      </c>
    </row>
    <row r="163" spans="1:6" x14ac:dyDescent="0.25">
      <c r="A163" s="22"/>
      <c r="B163" s="23" t="str">
        <f>IF(ISBLANK($A163), "", VLOOKUP($A163,ITEMS!$A$1:$C$994,3,FALSE))</f>
        <v/>
      </c>
      <c r="C163" s="23" t="str">
        <f>IF(ISBLANK($A163), "", VLOOKUP($A163,ITEMS!$A$1:$B$994,2,FALSE))</f>
        <v/>
      </c>
      <c r="D163" s="24"/>
      <c r="E163" s="25"/>
      <c r="F163" s="169">
        <f t="shared" si="3"/>
        <v>0</v>
      </c>
    </row>
    <row r="164" spans="1:6" x14ac:dyDescent="0.25">
      <c r="A164" s="22"/>
      <c r="B164" s="23" t="str">
        <f>IF(ISBLANK($A164), "", VLOOKUP($A164,ITEMS!$A$1:$C$994,3,FALSE))</f>
        <v/>
      </c>
      <c r="C164" s="23" t="str">
        <f>IF(ISBLANK($A164), "", VLOOKUP($A164,ITEMS!$A$1:$B$994,2,FALSE))</f>
        <v/>
      </c>
      <c r="D164" s="24"/>
      <c r="E164" s="25"/>
      <c r="F164" s="169">
        <f t="shared" si="3"/>
        <v>0</v>
      </c>
    </row>
    <row r="165" spans="1:6" x14ac:dyDescent="0.25">
      <c r="A165" s="22"/>
      <c r="B165" s="23" t="str">
        <f>IF(ISBLANK($A165), "", VLOOKUP($A165,ITEMS!$A$1:$C$994,3,FALSE))</f>
        <v/>
      </c>
      <c r="C165" s="23" t="str">
        <f>IF(ISBLANK($A165), "", VLOOKUP($A165,ITEMS!$A$1:$B$994,2,FALSE))</f>
        <v/>
      </c>
      <c r="D165" s="24"/>
      <c r="E165" s="25"/>
      <c r="F165" s="169">
        <f t="shared" si="3"/>
        <v>0</v>
      </c>
    </row>
    <row r="166" spans="1:6" x14ac:dyDescent="0.25">
      <c r="A166" s="22"/>
      <c r="B166" s="23" t="str">
        <f>IF(ISBLANK($A166), "", VLOOKUP($A166,ITEMS!$A$1:$C$994,3,FALSE))</f>
        <v/>
      </c>
      <c r="C166" s="23" t="str">
        <f>IF(ISBLANK($A166), "", VLOOKUP($A166,ITEMS!$A$1:$B$994,2,FALSE))</f>
        <v/>
      </c>
      <c r="D166" s="24"/>
      <c r="E166" s="25"/>
      <c r="F166" s="169">
        <f t="shared" si="3"/>
        <v>0</v>
      </c>
    </row>
    <row r="167" spans="1:6" x14ac:dyDescent="0.25">
      <c r="A167" s="22"/>
      <c r="B167" s="23" t="str">
        <f>IF(ISBLANK($A167), "", VLOOKUP($A167,ITEMS!$A$1:$C$994,3,FALSE))</f>
        <v/>
      </c>
      <c r="C167" s="23" t="str">
        <f>IF(ISBLANK($A167), "", VLOOKUP($A167,ITEMS!$A$1:$B$994,2,FALSE))</f>
        <v/>
      </c>
      <c r="D167" s="24"/>
      <c r="E167" s="25"/>
      <c r="F167" s="169">
        <f t="shared" si="3"/>
        <v>0</v>
      </c>
    </row>
    <row r="168" spans="1:6" x14ac:dyDescent="0.25">
      <c r="A168" s="22"/>
      <c r="B168" s="23" t="str">
        <f>IF(ISBLANK($A168), "", VLOOKUP($A168,ITEMS!$A$1:$C$994,3,FALSE))</f>
        <v/>
      </c>
      <c r="C168" s="23" t="str">
        <f>IF(ISBLANK($A168), "", VLOOKUP($A168,ITEMS!$A$1:$B$994,2,FALSE))</f>
        <v/>
      </c>
      <c r="D168" s="24"/>
      <c r="E168" s="25"/>
      <c r="F168" s="169">
        <f t="shared" si="3"/>
        <v>0</v>
      </c>
    </row>
    <row r="169" spans="1:6" x14ac:dyDescent="0.25">
      <c r="A169" s="22"/>
      <c r="B169" s="23" t="str">
        <f>IF(ISBLANK($A169), "", VLOOKUP($A169,ITEMS!$A$1:$C$994,3,FALSE))</f>
        <v/>
      </c>
      <c r="C169" s="23" t="str">
        <f>IF(ISBLANK($A169), "", VLOOKUP($A169,ITEMS!$A$1:$B$994,2,FALSE))</f>
        <v/>
      </c>
      <c r="D169" s="24"/>
      <c r="E169" s="25"/>
      <c r="F169" s="169">
        <f t="shared" si="3"/>
        <v>0</v>
      </c>
    </row>
    <row r="170" spans="1:6" x14ac:dyDescent="0.25">
      <c r="A170" s="22"/>
      <c r="B170" s="23" t="str">
        <f>IF(ISBLANK($A170), "", VLOOKUP($A170,ITEMS!$A$1:$C$994,3,FALSE))</f>
        <v/>
      </c>
      <c r="C170" s="23" t="str">
        <f>IF(ISBLANK($A170), "", VLOOKUP($A170,ITEMS!$A$1:$B$994,2,FALSE))</f>
        <v/>
      </c>
      <c r="D170" s="24"/>
      <c r="E170" s="25"/>
      <c r="F170" s="169">
        <f t="shared" si="3"/>
        <v>0</v>
      </c>
    </row>
    <row r="171" spans="1:6" x14ac:dyDescent="0.25">
      <c r="A171" s="22"/>
      <c r="B171" s="23" t="str">
        <f>IF(ISBLANK($A171), "", VLOOKUP($A171,ITEMS!$A$1:$C$994,3,FALSE))</f>
        <v/>
      </c>
      <c r="C171" s="23" t="str">
        <f>IF(ISBLANK($A171), "", VLOOKUP($A171,ITEMS!$A$1:$B$994,2,FALSE))</f>
        <v/>
      </c>
      <c r="D171" s="24"/>
      <c r="E171" s="25"/>
      <c r="F171" s="169">
        <f t="shared" si="3"/>
        <v>0</v>
      </c>
    </row>
    <row r="172" spans="1:6" x14ac:dyDescent="0.25">
      <c r="A172" s="22"/>
      <c r="B172" s="23" t="str">
        <f>IF(ISBLANK($A172), "", VLOOKUP($A172,ITEMS!$A$1:$C$994,3,FALSE))</f>
        <v/>
      </c>
      <c r="C172" s="23" t="str">
        <f>IF(ISBLANK($A172), "", VLOOKUP($A172,ITEMS!$A$1:$B$994,2,FALSE))</f>
        <v/>
      </c>
      <c r="D172" s="24"/>
      <c r="E172" s="25"/>
      <c r="F172" s="169">
        <f t="shared" si="3"/>
        <v>0</v>
      </c>
    </row>
    <row r="173" spans="1:6" x14ac:dyDescent="0.25">
      <c r="A173" s="22"/>
      <c r="B173" s="23" t="str">
        <f>IF(ISBLANK($A173), "", VLOOKUP($A173,ITEMS!$A$1:$C$994,3,FALSE))</f>
        <v/>
      </c>
      <c r="C173" s="23" t="str">
        <f>IF(ISBLANK($A173), "", VLOOKUP($A173,ITEMS!$A$1:$B$994,2,FALSE))</f>
        <v/>
      </c>
      <c r="D173" s="24"/>
      <c r="E173" s="25"/>
      <c r="F173" s="169">
        <f t="shared" si="3"/>
        <v>0</v>
      </c>
    </row>
    <row r="174" spans="1:6" x14ac:dyDescent="0.25">
      <c r="A174" s="22"/>
      <c r="B174" s="23" t="str">
        <f>IF(ISBLANK($A174), "", VLOOKUP($A174,ITEMS!$A$1:$C$994,3,FALSE))</f>
        <v/>
      </c>
      <c r="C174" s="23" t="str">
        <f>IF(ISBLANK($A174), "", VLOOKUP($A174,ITEMS!$A$1:$B$994,2,FALSE))</f>
        <v/>
      </c>
      <c r="D174" s="24"/>
      <c r="E174" s="25"/>
      <c r="F174" s="169">
        <f t="shared" si="3"/>
        <v>0</v>
      </c>
    </row>
    <row r="175" spans="1:6" x14ac:dyDescent="0.25">
      <c r="A175" s="22"/>
      <c r="B175" s="23" t="str">
        <f>IF(ISBLANK($A175), "", VLOOKUP($A175,ITEMS!$A$1:$C$994,3,FALSE))</f>
        <v/>
      </c>
      <c r="C175" s="23" t="str">
        <f>IF(ISBLANK($A175), "", VLOOKUP($A175,ITEMS!$A$1:$B$994,2,FALSE))</f>
        <v/>
      </c>
      <c r="D175" s="24"/>
      <c r="E175" s="25"/>
      <c r="F175" s="169">
        <f t="shared" si="3"/>
        <v>0</v>
      </c>
    </row>
    <row r="176" spans="1:6" x14ac:dyDescent="0.25">
      <c r="A176" s="22"/>
      <c r="B176" s="23" t="str">
        <f>IF(ISBLANK($A176), "", VLOOKUP($A176,ITEMS!$A$1:$C$994,3,FALSE))</f>
        <v/>
      </c>
      <c r="C176" s="23" t="str">
        <f>IF(ISBLANK($A176), "", VLOOKUP($A176,ITEMS!$A$1:$B$994,2,FALSE))</f>
        <v/>
      </c>
      <c r="D176" s="24"/>
      <c r="E176" s="25"/>
      <c r="F176" s="169">
        <f t="shared" si="3"/>
        <v>0</v>
      </c>
    </row>
    <row r="177" spans="1:6" x14ac:dyDescent="0.25">
      <c r="A177" s="22"/>
      <c r="B177" s="23" t="str">
        <f>IF(ISBLANK($A177), "", VLOOKUP($A177,ITEMS!$A$1:$C$994,3,FALSE))</f>
        <v/>
      </c>
      <c r="C177" s="23" t="str">
        <f>IF(ISBLANK($A177), "", VLOOKUP($A177,ITEMS!$A$1:$B$994,2,FALSE))</f>
        <v/>
      </c>
      <c r="D177" s="24"/>
      <c r="E177" s="25"/>
      <c r="F177" s="169">
        <f t="shared" si="3"/>
        <v>0</v>
      </c>
    </row>
    <row r="178" spans="1:6" x14ac:dyDescent="0.25">
      <c r="A178" s="22"/>
      <c r="B178" s="23" t="str">
        <f>IF(ISBLANK($A178), "", VLOOKUP($A178,ITEMS!$A$1:$C$994,3,FALSE))</f>
        <v/>
      </c>
      <c r="C178" s="23" t="str">
        <f>IF(ISBLANK($A178), "", VLOOKUP($A178,ITEMS!$A$1:$B$994,2,FALSE))</f>
        <v/>
      </c>
      <c r="D178" s="24"/>
      <c r="E178" s="25"/>
      <c r="F178" s="169">
        <f t="shared" si="3"/>
        <v>0</v>
      </c>
    </row>
    <row r="179" spans="1:6" x14ac:dyDescent="0.25">
      <c r="A179" s="22"/>
      <c r="B179" s="23" t="str">
        <f>IF(ISBLANK($A179), "", VLOOKUP($A179,ITEMS!$A$1:$C$994,3,FALSE))</f>
        <v/>
      </c>
      <c r="C179" s="23" t="str">
        <f>IF(ISBLANK($A179), "", VLOOKUP($A179,ITEMS!$A$1:$B$994,2,FALSE))</f>
        <v/>
      </c>
      <c r="D179" s="24"/>
      <c r="E179" s="25"/>
      <c r="F179" s="169">
        <f t="shared" si="3"/>
        <v>0</v>
      </c>
    </row>
    <row r="180" spans="1:6" x14ac:dyDescent="0.25">
      <c r="A180" s="22"/>
      <c r="B180" s="23" t="str">
        <f>IF(ISBLANK($A180), "", VLOOKUP($A180,ITEMS!$A$1:$C$994,3,FALSE))</f>
        <v/>
      </c>
      <c r="C180" s="23" t="str">
        <f>IF(ISBLANK($A180), "", VLOOKUP($A180,ITEMS!$A$1:$B$994,2,FALSE))</f>
        <v/>
      </c>
      <c r="D180" s="24"/>
      <c r="E180" s="25"/>
      <c r="F180" s="169">
        <f t="shared" si="3"/>
        <v>0</v>
      </c>
    </row>
    <row r="181" spans="1:6" x14ac:dyDescent="0.25">
      <c r="A181" s="22"/>
      <c r="B181" s="23" t="str">
        <f>IF(ISBLANK($A181), "", VLOOKUP($A181,ITEMS!$A$1:$C$994,3,FALSE))</f>
        <v/>
      </c>
      <c r="C181" s="23" t="str">
        <f>IF(ISBLANK($A181), "", VLOOKUP($A181,ITEMS!$A$1:$B$994,2,FALSE))</f>
        <v/>
      </c>
      <c r="D181" s="24"/>
      <c r="E181" s="25"/>
      <c r="F181" s="169">
        <f t="shared" si="3"/>
        <v>0</v>
      </c>
    </row>
    <row r="182" spans="1:6" x14ac:dyDescent="0.25">
      <c r="A182" s="22"/>
      <c r="B182" s="23" t="str">
        <f>IF(ISBLANK($A182), "", VLOOKUP($A182,ITEMS!$A$1:$C$994,3,FALSE))</f>
        <v/>
      </c>
      <c r="C182" s="23" t="str">
        <f>IF(ISBLANK($A182), "", VLOOKUP($A182,ITEMS!$A$1:$B$994,2,FALSE))</f>
        <v/>
      </c>
      <c r="D182" s="24"/>
      <c r="E182" s="25"/>
      <c r="F182" s="169">
        <f t="shared" si="3"/>
        <v>0</v>
      </c>
    </row>
    <row r="183" spans="1:6" x14ac:dyDescent="0.25">
      <c r="A183" s="22"/>
      <c r="B183" s="23" t="str">
        <f>IF(ISBLANK($A183), "", VLOOKUP($A183,ITEMS!$A$1:$C$994,3,FALSE))</f>
        <v/>
      </c>
      <c r="C183" s="23" t="str">
        <f>IF(ISBLANK($A183), "", VLOOKUP($A183,ITEMS!$A$1:$B$994,2,FALSE))</f>
        <v/>
      </c>
      <c r="D183" s="24"/>
      <c r="E183" s="25"/>
      <c r="F183" s="169">
        <f t="shared" si="3"/>
        <v>0</v>
      </c>
    </row>
    <row r="184" spans="1:6" x14ac:dyDescent="0.25">
      <c r="A184" s="22"/>
      <c r="B184" s="23" t="str">
        <f>IF(ISBLANK($A184), "", VLOOKUP($A184,ITEMS!$A$1:$C$994,3,FALSE))</f>
        <v/>
      </c>
      <c r="C184" s="23" t="str">
        <f>IF(ISBLANK($A184), "", VLOOKUP($A184,ITEMS!$A$1:$B$994,2,FALSE))</f>
        <v/>
      </c>
      <c r="D184" s="24"/>
      <c r="E184" s="25"/>
      <c r="F184" s="169">
        <f t="shared" si="3"/>
        <v>0</v>
      </c>
    </row>
    <row r="185" spans="1:6" x14ac:dyDescent="0.25">
      <c r="A185" s="22"/>
      <c r="B185" s="23" t="str">
        <f>IF(ISBLANK($A185), "", VLOOKUP($A185,ITEMS!$A$1:$C$994,3,FALSE))</f>
        <v/>
      </c>
      <c r="C185" s="23" t="str">
        <f>IF(ISBLANK($A185), "", VLOOKUP($A185,ITEMS!$A$1:$B$994,2,FALSE))</f>
        <v/>
      </c>
      <c r="D185" s="24"/>
      <c r="E185" s="25"/>
      <c r="F185" s="169">
        <f t="shared" si="3"/>
        <v>0</v>
      </c>
    </row>
    <row r="186" spans="1:6" x14ac:dyDescent="0.25">
      <c r="A186" s="22"/>
      <c r="B186" s="23" t="str">
        <f>IF(ISBLANK($A186), "", VLOOKUP($A186,ITEMS!$A$1:$C$994,3,FALSE))</f>
        <v/>
      </c>
      <c r="C186" s="23" t="str">
        <f>IF(ISBLANK($A186), "", VLOOKUP($A186,ITEMS!$A$1:$B$994,2,FALSE))</f>
        <v/>
      </c>
      <c r="D186" s="24"/>
      <c r="E186" s="25"/>
      <c r="F186" s="169">
        <f t="shared" si="3"/>
        <v>0</v>
      </c>
    </row>
    <row r="187" spans="1:6" x14ac:dyDescent="0.25">
      <c r="A187" s="22"/>
      <c r="B187" s="23" t="str">
        <f>IF(ISBLANK($A187), "", VLOOKUP($A187,ITEMS!$A$1:$C$994,3,FALSE))</f>
        <v/>
      </c>
      <c r="C187" s="23" t="str">
        <f>IF(ISBLANK($A187), "", VLOOKUP($A187,ITEMS!$A$1:$B$994,2,FALSE))</f>
        <v/>
      </c>
      <c r="D187" s="24"/>
      <c r="E187" s="25"/>
      <c r="F187" s="169">
        <f t="shared" si="3"/>
        <v>0</v>
      </c>
    </row>
    <row r="188" spans="1:6" x14ac:dyDescent="0.25">
      <c r="A188" s="22"/>
      <c r="B188" s="23" t="str">
        <f>IF(ISBLANK($A188), "", VLOOKUP($A188,ITEMS!$A$1:$C$994,3,FALSE))</f>
        <v/>
      </c>
      <c r="C188" s="23" t="str">
        <f>IF(ISBLANK($A188), "", VLOOKUP($A188,ITEMS!$A$1:$B$994,2,FALSE))</f>
        <v/>
      </c>
      <c r="D188" s="24"/>
      <c r="E188" s="25"/>
      <c r="F188" s="169">
        <f t="shared" si="3"/>
        <v>0</v>
      </c>
    </row>
    <row r="189" spans="1:6" x14ac:dyDescent="0.25">
      <c r="A189" s="22"/>
      <c r="B189" s="23" t="str">
        <f>IF(ISBLANK($A189), "", VLOOKUP($A189,ITEMS!$A$1:$C$994,3,FALSE))</f>
        <v/>
      </c>
      <c r="C189" s="23" t="str">
        <f>IF(ISBLANK($A189), "", VLOOKUP($A189,ITEMS!$A$1:$B$994,2,FALSE))</f>
        <v/>
      </c>
      <c r="D189" s="24"/>
      <c r="E189" s="25"/>
      <c r="F189" s="169">
        <f t="shared" si="3"/>
        <v>0</v>
      </c>
    </row>
    <row r="190" spans="1:6" x14ac:dyDescent="0.25">
      <c r="A190" s="22"/>
      <c r="B190" s="23" t="str">
        <f>IF(ISBLANK($A190), "", VLOOKUP($A190,ITEMS!$A$1:$C$994,3,FALSE))</f>
        <v/>
      </c>
      <c r="C190" s="23" t="str">
        <f>IF(ISBLANK($A190), "", VLOOKUP($A190,ITEMS!$A$1:$B$994,2,FALSE))</f>
        <v/>
      </c>
      <c r="D190" s="24"/>
      <c r="E190" s="25"/>
      <c r="F190" s="169">
        <f t="shared" si="3"/>
        <v>0</v>
      </c>
    </row>
    <row r="191" spans="1:6" x14ac:dyDescent="0.25">
      <c r="A191" s="22"/>
      <c r="B191" s="23" t="str">
        <f>IF(ISBLANK($A191), "", VLOOKUP($A191,ITEMS!$A$1:$C$994,3,FALSE))</f>
        <v/>
      </c>
      <c r="C191" s="23" t="str">
        <f>IF(ISBLANK($A191), "", VLOOKUP($A191,ITEMS!$A$1:$B$994,2,FALSE))</f>
        <v/>
      </c>
      <c r="D191" s="24"/>
      <c r="E191" s="25"/>
      <c r="F191" s="169">
        <f t="shared" si="3"/>
        <v>0</v>
      </c>
    </row>
    <row r="192" spans="1:6" x14ac:dyDescent="0.25">
      <c r="A192" s="22"/>
      <c r="B192" s="23" t="str">
        <f>IF(ISBLANK($A192), "", VLOOKUP($A192,ITEMS!$A$1:$C$994,3,FALSE))</f>
        <v/>
      </c>
      <c r="C192" s="23" t="str">
        <f>IF(ISBLANK($A192), "", VLOOKUP($A192,ITEMS!$A$1:$B$994,2,FALSE))</f>
        <v/>
      </c>
      <c r="D192" s="24"/>
      <c r="E192" s="25"/>
      <c r="F192" s="169">
        <f t="shared" si="3"/>
        <v>0</v>
      </c>
    </row>
    <row r="193" spans="1:6" x14ac:dyDescent="0.25">
      <c r="A193" s="22"/>
      <c r="B193" s="23" t="str">
        <f>IF(ISBLANK($A193), "", VLOOKUP($A193,ITEMS!$A$1:$C$994,3,FALSE))</f>
        <v/>
      </c>
      <c r="C193" s="23" t="str">
        <f>IF(ISBLANK($A193), "", VLOOKUP($A193,ITEMS!$A$1:$B$994,2,FALSE))</f>
        <v/>
      </c>
      <c r="D193" s="24"/>
      <c r="E193" s="25"/>
      <c r="F193" s="169">
        <f t="shared" si="3"/>
        <v>0</v>
      </c>
    </row>
    <row r="194" spans="1:6" x14ac:dyDescent="0.25">
      <c r="A194" s="22"/>
      <c r="B194" s="23" t="str">
        <f>IF(ISBLANK($A194), "", VLOOKUP($A194,ITEMS!$A$1:$C$994,3,FALSE))</f>
        <v/>
      </c>
      <c r="C194" s="23" t="str">
        <f>IF(ISBLANK($A194), "", VLOOKUP($A194,ITEMS!$A$1:$B$994,2,FALSE))</f>
        <v/>
      </c>
      <c r="D194" s="24"/>
      <c r="E194" s="25"/>
      <c r="F194" s="169">
        <f t="shared" si="3"/>
        <v>0</v>
      </c>
    </row>
    <row r="195" spans="1:6" x14ac:dyDescent="0.25">
      <c r="A195" s="22"/>
      <c r="B195" s="23" t="str">
        <f>IF(ISBLANK($A195), "", VLOOKUP($A195,ITEMS!$A$1:$C$994,3,FALSE))</f>
        <v/>
      </c>
      <c r="C195" s="23" t="str">
        <f>IF(ISBLANK($A195), "", VLOOKUP($A195,ITEMS!$A$1:$B$994,2,FALSE))</f>
        <v/>
      </c>
      <c r="D195" s="24"/>
      <c r="E195" s="25"/>
      <c r="F195" s="169">
        <f t="shared" si="3"/>
        <v>0</v>
      </c>
    </row>
    <row r="196" spans="1:6" x14ac:dyDescent="0.25">
      <c r="A196" s="22"/>
      <c r="B196" s="23" t="str">
        <f>IF(ISBLANK($A196), "", VLOOKUP($A196,ITEMS!$A$1:$C$994,3,FALSE))</f>
        <v/>
      </c>
      <c r="C196" s="23" t="str">
        <f>IF(ISBLANK($A196), "", VLOOKUP($A196,ITEMS!$A$1:$B$994,2,FALSE))</f>
        <v/>
      </c>
      <c r="D196" s="24"/>
      <c r="E196" s="25"/>
      <c r="F196" s="169">
        <f t="shared" si="3"/>
        <v>0</v>
      </c>
    </row>
    <row r="197" spans="1:6" x14ac:dyDescent="0.25">
      <c r="A197" s="22"/>
      <c r="B197" s="23" t="str">
        <f>IF(ISBLANK($A197), "", VLOOKUP($A197,ITEMS!$A$1:$C$994,3,FALSE))</f>
        <v/>
      </c>
      <c r="C197" s="23" t="str">
        <f>IF(ISBLANK($A197), "", VLOOKUP($A197,ITEMS!$A$1:$B$994,2,FALSE))</f>
        <v/>
      </c>
      <c r="D197" s="24"/>
      <c r="E197" s="25"/>
      <c r="F197" s="169">
        <f t="shared" si="3"/>
        <v>0</v>
      </c>
    </row>
    <row r="198" spans="1:6" x14ac:dyDescent="0.25">
      <c r="A198" s="22"/>
      <c r="B198" s="23" t="str">
        <f>IF(ISBLANK($A198), "", VLOOKUP($A198,ITEMS!$A$1:$C$994,3,FALSE))</f>
        <v/>
      </c>
      <c r="C198" s="23" t="str">
        <f>IF(ISBLANK($A198), "", VLOOKUP($A198,ITEMS!$A$1:$B$994,2,FALSE))</f>
        <v/>
      </c>
      <c r="D198" s="24"/>
      <c r="E198" s="25"/>
      <c r="F198" s="169">
        <f t="shared" si="3"/>
        <v>0</v>
      </c>
    </row>
    <row r="199" spans="1:6" x14ac:dyDescent="0.25">
      <c r="A199" s="22"/>
      <c r="B199" s="23" t="str">
        <f>IF(ISBLANK($A199), "", VLOOKUP($A199,ITEMS!$A$1:$C$994,3,FALSE))</f>
        <v/>
      </c>
      <c r="C199" s="23" t="str">
        <f>IF(ISBLANK($A199), "", VLOOKUP($A199,ITEMS!$A$1:$B$994,2,FALSE))</f>
        <v/>
      </c>
      <c r="D199" s="24"/>
      <c r="E199" s="25"/>
      <c r="F199" s="169">
        <f t="shared" si="3"/>
        <v>0</v>
      </c>
    </row>
    <row r="200" spans="1:6" x14ac:dyDescent="0.25">
      <c r="A200" s="22"/>
      <c r="B200" s="23" t="str">
        <f>IF(ISBLANK($A200), "", VLOOKUP($A200,ITEMS!$A$1:$C$994,3,FALSE))</f>
        <v/>
      </c>
      <c r="C200" s="23" t="str">
        <f>IF(ISBLANK($A200), "", VLOOKUP($A200,ITEMS!$A$1:$B$994,2,FALSE))</f>
        <v/>
      </c>
      <c r="D200" s="24"/>
      <c r="E200" s="25"/>
      <c r="F200" s="169">
        <f t="shared" si="3"/>
        <v>0</v>
      </c>
    </row>
    <row r="201" spans="1:6" x14ac:dyDescent="0.25">
      <c r="A201" s="22"/>
      <c r="B201" s="23" t="str">
        <f>IF(ISBLANK($A201), "", VLOOKUP($A201,ITEMS!$A$1:$C$994,3,FALSE))</f>
        <v/>
      </c>
      <c r="C201" s="23" t="str">
        <f>IF(ISBLANK($A201), "", VLOOKUP($A201,ITEMS!$A$1:$B$994,2,FALSE))</f>
        <v/>
      </c>
      <c r="D201" s="24"/>
      <c r="E201" s="25"/>
      <c r="F201" s="169">
        <f t="shared" ref="F201:F264" si="4">D201*E201</f>
        <v>0</v>
      </c>
    </row>
    <row r="202" spans="1:6" x14ac:dyDescent="0.25">
      <c r="A202" s="22"/>
      <c r="B202" s="23" t="str">
        <f>IF(ISBLANK($A202), "", VLOOKUP($A202,ITEMS!$A$1:$C$994,3,FALSE))</f>
        <v/>
      </c>
      <c r="C202" s="23" t="str">
        <f>IF(ISBLANK($A202), "", VLOOKUP($A202,ITEMS!$A$1:$B$994,2,FALSE))</f>
        <v/>
      </c>
      <c r="D202" s="24"/>
      <c r="E202" s="25"/>
      <c r="F202" s="169">
        <f t="shared" si="4"/>
        <v>0</v>
      </c>
    </row>
    <row r="203" spans="1:6" x14ac:dyDescent="0.25">
      <c r="A203" s="22"/>
      <c r="B203" s="23" t="str">
        <f>IF(ISBLANK($A203), "", VLOOKUP($A203,ITEMS!$A$1:$C$994,3,FALSE))</f>
        <v/>
      </c>
      <c r="C203" s="23" t="str">
        <f>IF(ISBLANK($A203), "", VLOOKUP($A203,ITEMS!$A$1:$B$994,2,FALSE))</f>
        <v/>
      </c>
      <c r="D203" s="24"/>
      <c r="E203" s="25"/>
      <c r="F203" s="169">
        <f t="shared" si="4"/>
        <v>0</v>
      </c>
    </row>
    <row r="204" spans="1:6" x14ac:dyDescent="0.25">
      <c r="A204" s="22"/>
      <c r="B204" s="23" t="str">
        <f>IF(ISBLANK($A204), "", VLOOKUP($A204,ITEMS!$A$1:$C$994,3,FALSE))</f>
        <v/>
      </c>
      <c r="C204" s="23" t="str">
        <f>IF(ISBLANK($A204), "", VLOOKUP($A204,ITEMS!$A$1:$B$994,2,FALSE))</f>
        <v/>
      </c>
      <c r="D204" s="24"/>
      <c r="E204" s="25"/>
      <c r="F204" s="169">
        <f t="shared" si="4"/>
        <v>0</v>
      </c>
    </row>
    <row r="205" spans="1:6" x14ac:dyDescent="0.25">
      <c r="A205" s="22"/>
      <c r="B205" s="23" t="str">
        <f>IF(ISBLANK($A205), "", VLOOKUP($A205,ITEMS!$A$1:$C$994,3,FALSE))</f>
        <v/>
      </c>
      <c r="C205" s="23" t="str">
        <f>IF(ISBLANK($A205), "", VLOOKUP($A205,ITEMS!$A$1:$B$994,2,FALSE))</f>
        <v/>
      </c>
      <c r="D205" s="24"/>
      <c r="E205" s="25"/>
      <c r="F205" s="169">
        <f t="shared" si="4"/>
        <v>0</v>
      </c>
    </row>
    <row r="206" spans="1:6" x14ac:dyDescent="0.25">
      <c r="A206" s="22"/>
      <c r="B206" s="23" t="str">
        <f>IF(ISBLANK($A206), "", VLOOKUP($A206,ITEMS!$A$1:$C$994,3,FALSE))</f>
        <v/>
      </c>
      <c r="C206" s="23" t="str">
        <f>IF(ISBLANK($A206), "", VLOOKUP($A206,ITEMS!$A$1:$B$994,2,FALSE))</f>
        <v/>
      </c>
      <c r="D206" s="24"/>
      <c r="E206" s="25"/>
      <c r="F206" s="169">
        <f t="shared" si="4"/>
        <v>0</v>
      </c>
    </row>
    <row r="207" spans="1:6" x14ac:dyDescent="0.25">
      <c r="A207" s="22"/>
      <c r="B207" s="23" t="str">
        <f>IF(ISBLANK($A207), "", VLOOKUP($A207,ITEMS!$A$1:$C$994,3,FALSE))</f>
        <v/>
      </c>
      <c r="C207" s="23" t="str">
        <f>IF(ISBLANK($A207), "", VLOOKUP($A207,ITEMS!$A$1:$B$994,2,FALSE))</f>
        <v/>
      </c>
      <c r="D207" s="24"/>
      <c r="E207" s="25"/>
      <c r="F207" s="169">
        <f t="shared" si="4"/>
        <v>0</v>
      </c>
    </row>
    <row r="208" spans="1:6" x14ac:dyDescent="0.25">
      <c r="A208" s="22"/>
      <c r="B208" s="23" t="str">
        <f>IF(ISBLANK($A208), "", VLOOKUP($A208,ITEMS!$A$1:$C$994,3,FALSE))</f>
        <v/>
      </c>
      <c r="C208" s="23" t="str">
        <f>IF(ISBLANK($A208), "", VLOOKUP($A208,ITEMS!$A$1:$B$994,2,FALSE))</f>
        <v/>
      </c>
      <c r="D208" s="24"/>
      <c r="E208" s="25"/>
      <c r="F208" s="169">
        <f t="shared" si="4"/>
        <v>0</v>
      </c>
    </row>
    <row r="209" spans="1:6" x14ac:dyDescent="0.25">
      <c r="A209" s="22"/>
      <c r="B209" s="23" t="str">
        <f>IF(ISBLANK($A209), "", VLOOKUP($A209,ITEMS!$A$1:$C$994,3,FALSE))</f>
        <v/>
      </c>
      <c r="C209" s="23" t="str">
        <f>IF(ISBLANK($A209), "", VLOOKUP($A209,ITEMS!$A$1:$B$994,2,FALSE))</f>
        <v/>
      </c>
      <c r="D209" s="24"/>
      <c r="E209" s="25"/>
      <c r="F209" s="169">
        <f t="shared" si="4"/>
        <v>0</v>
      </c>
    </row>
    <row r="210" spans="1:6" x14ac:dyDescent="0.25">
      <c r="A210" s="22"/>
      <c r="B210" s="23" t="str">
        <f>IF(ISBLANK($A210), "", VLOOKUP($A210,ITEMS!$A$1:$C$994,3,FALSE))</f>
        <v/>
      </c>
      <c r="C210" s="23" t="str">
        <f>IF(ISBLANK($A210), "", VLOOKUP($A210,ITEMS!$A$1:$B$994,2,FALSE))</f>
        <v/>
      </c>
      <c r="D210" s="24"/>
      <c r="E210" s="25"/>
      <c r="F210" s="169">
        <f t="shared" si="4"/>
        <v>0</v>
      </c>
    </row>
    <row r="211" spans="1:6" x14ac:dyDescent="0.25">
      <c r="A211" s="22"/>
      <c r="B211" s="23" t="str">
        <f>IF(ISBLANK($A211), "", VLOOKUP($A211,ITEMS!$A$1:$C$994,3,FALSE))</f>
        <v/>
      </c>
      <c r="C211" s="23" t="str">
        <f>IF(ISBLANK($A211), "", VLOOKUP($A211,ITEMS!$A$1:$B$994,2,FALSE))</f>
        <v/>
      </c>
      <c r="D211" s="24"/>
      <c r="E211" s="25"/>
      <c r="F211" s="169">
        <f t="shared" si="4"/>
        <v>0</v>
      </c>
    </row>
    <row r="212" spans="1:6" x14ac:dyDescent="0.25">
      <c r="A212" s="22"/>
      <c r="B212" s="23" t="str">
        <f>IF(ISBLANK($A212), "", VLOOKUP($A212,ITEMS!$A$1:$C$994,3,FALSE))</f>
        <v/>
      </c>
      <c r="C212" s="23" t="str">
        <f>IF(ISBLANK($A212), "", VLOOKUP($A212,ITEMS!$A$1:$B$994,2,FALSE))</f>
        <v/>
      </c>
      <c r="D212" s="24"/>
      <c r="E212" s="25"/>
      <c r="F212" s="169">
        <f t="shared" si="4"/>
        <v>0</v>
      </c>
    </row>
    <row r="213" spans="1:6" x14ac:dyDescent="0.25">
      <c r="A213" s="22"/>
      <c r="B213" s="23" t="str">
        <f>IF(ISBLANK($A213), "", VLOOKUP($A213,ITEMS!$A$1:$C$994,3,FALSE))</f>
        <v/>
      </c>
      <c r="C213" s="23" t="str">
        <f>IF(ISBLANK($A213), "", VLOOKUP($A213,ITEMS!$A$1:$B$994,2,FALSE))</f>
        <v/>
      </c>
      <c r="D213" s="24"/>
      <c r="E213" s="25"/>
      <c r="F213" s="169">
        <f t="shared" si="4"/>
        <v>0</v>
      </c>
    </row>
    <row r="214" spans="1:6" x14ac:dyDescent="0.25">
      <c r="A214" s="22"/>
      <c r="B214" s="23" t="str">
        <f>IF(ISBLANK($A214), "", VLOOKUP($A214,ITEMS!$A$1:$C$994,3,FALSE))</f>
        <v/>
      </c>
      <c r="C214" s="23" t="str">
        <f>IF(ISBLANK($A214), "", VLOOKUP($A214,ITEMS!$A$1:$B$994,2,FALSE))</f>
        <v/>
      </c>
      <c r="D214" s="24"/>
      <c r="E214" s="25"/>
      <c r="F214" s="169">
        <f t="shared" si="4"/>
        <v>0</v>
      </c>
    </row>
    <row r="215" spans="1:6" x14ac:dyDescent="0.25">
      <c r="A215" s="22"/>
      <c r="B215" s="23" t="str">
        <f>IF(ISBLANK($A215), "", VLOOKUP($A215,ITEMS!$A$1:$C$994,3,FALSE))</f>
        <v/>
      </c>
      <c r="C215" s="23" t="str">
        <f>IF(ISBLANK($A215), "", VLOOKUP($A215,ITEMS!$A$1:$B$994,2,FALSE))</f>
        <v/>
      </c>
      <c r="D215" s="24"/>
      <c r="E215" s="25"/>
      <c r="F215" s="169">
        <f t="shared" si="4"/>
        <v>0</v>
      </c>
    </row>
    <row r="216" spans="1:6" x14ac:dyDescent="0.25">
      <c r="A216" s="22"/>
      <c r="B216" s="23" t="str">
        <f>IF(ISBLANK($A216), "", VLOOKUP($A216,ITEMS!$A$1:$C$994,3,FALSE))</f>
        <v/>
      </c>
      <c r="C216" s="23" t="str">
        <f>IF(ISBLANK($A216), "", VLOOKUP($A216,ITEMS!$A$1:$B$994,2,FALSE))</f>
        <v/>
      </c>
      <c r="D216" s="24"/>
      <c r="E216" s="25"/>
      <c r="F216" s="169">
        <f t="shared" si="4"/>
        <v>0</v>
      </c>
    </row>
    <row r="217" spans="1:6" x14ac:dyDescent="0.25">
      <c r="A217" s="22"/>
      <c r="B217" s="23" t="str">
        <f>IF(ISBLANK($A217), "", VLOOKUP($A217,ITEMS!$A$1:$C$994,3,FALSE))</f>
        <v/>
      </c>
      <c r="C217" s="23" t="str">
        <f>IF(ISBLANK($A217), "", VLOOKUP($A217,ITEMS!$A$1:$B$994,2,FALSE))</f>
        <v/>
      </c>
      <c r="D217" s="24"/>
      <c r="E217" s="25"/>
      <c r="F217" s="169">
        <f t="shared" si="4"/>
        <v>0</v>
      </c>
    </row>
    <row r="218" spans="1:6" x14ac:dyDescent="0.25">
      <c r="A218" s="22"/>
      <c r="B218" s="23" t="str">
        <f>IF(ISBLANK($A218), "", VLOOKUP($A218,ITEMS!$A$1:$C$994,3,FALSE))</f>
        <v/>
      </c>
      <c r="C218" s="23" t="str">
        <f>IF(ISBLANK($A218), "", VLOOKUP($A218,ITEMS!$A$1:$B$994,2,FALSE))</f>
        <v/>
      </c>
      <c r="D218" s="24"/>
      <c r="E218" s="25"/>
      <c r="F218" s="169">
        <f t="shared" si="4"/>
        <v>0</v>
      </c>
    </row>
    <row r="219" spans="1:6" x14ac:dyDescent="0.25">
      <c r="A219" s="22"/>
      <c r="B219" s="23" t="str">
        <f>IF(ISBLANK($A219), "", VLOOKUP($A219,ITEMS!$A$1:$C$994,3,FALSE))</f>
        <v/>
      </c>
      <c r="C219" s="23" t="str">
        <f>IF(ISBLANK($A219), "", VLOOKUP($A219,ITEMS!$A$1:$B$994,2,FALSE))</f>
        <v/>
      </c>
      <c r="D219" s="24"/>
      <c r="E219" s="25"/>
      <c r="F219" s="169">
        <f t="shared" si="4"/>
        <v>0</v>
      </c>
    </row>
    <row r="220" spans="1:6" s="191" customFormat="1" x14ac:dyDescent="0.25">
      <c r="A220" s="22"/>
      <c r="B220" s="23" t="str">
        <f>IF(ISBLANK($A220), "", VLOOKUP($A220,ITEMS!$A$1:$C$994,3,FALSE))</f>
        <v/>
      </c>
      <c r="C220" s="23" t="str">
        <f>IF(ISBLANK($A220), "", VLOOKUP($A220,ITEMS!$A$1:$B$994,2,FALSE))</f>
        <v/>
      </c>
      <c r="D220" s="24"/>
      <c r="E220" s="25"/>
      <c r="F220" s="169">
        <f t="shared" si="4"/>
        <v>0</v>
      </c>
    </row>
    <row r="221" spans="1:6" s="191" customFormat="1" x14ac:dyDescent="0.25">
      <c r="A221" s="22"/>
      <c r="B221" s="23" t="str">
        <f>IF(ISBLANK($A221), "", VLOOKUP($A221,ITEMS!$A$1:$C$994,3,FALSE))</f>
        <v/>
      </c>
      <c r="C221" s="23" t="str">
        <f>IF(ISBLANK($A221), "", VLOOKUP($A221,ITEMS!$A$1:$B$994,2,FALSE))</f>
        <v/>
      </c>
      <c r="D221" s="24"/>
      <c r="E221" s="25"/>
      <c r="F221" s="169">
        <f t="shared" si="4"/>
        <v>0</v>
      </c>
    </row>
    <row r="222" spans="1:6" s="191" customFormat="1" x14ac:dyDescent="0.25">
      <c r="A222" s="22"/>
      <c r="B222" s="23" t="str">
        <f>IF(ISBLANK($A222), "", VLOOKUP($A222,ITEMS!$A$1:$C$994,3,FALSE))</f>
        <v/>
      </c>
      <c r="C222" s="23" t="str">
        <f>IF(ISBLANK($A222), "", VLOOKUP($A222,ITEMS!$A$1:$B$994,2,FALSE))</f>
        <v/>
      </c>
      <c r="D222" s="24"/>
      <c r="E222" s="25"/>
      <c r="F222" s="169">
        <f t="shared" si="4"/>
        <v>0</v>
      </c>
    </row>
    <row r="223" spans="1:6" s="191" customFormat="1" x14ac:dyDescent="0.25">
      <c r="A223" s="22"/>
      <c r="B223" s="23" t="str">
        <f>IF(ISBLANK($A223), "", VLOOKUP($A223,ITEMS!$A$1:$C$994,3,FALSE))</f>
        <v/>
      </c>
      <c r="C223" s="23" t="str">
        <f>IF(ISBLANK($A223), "", VLOOKUP($A223,ITEMS!$A$1:$B$994,2,FALSE))</f>
        <v/>
      </c>
      <c r="D223" s="24"/>
      <c r="E223" s="25"/>
      <c r="F223" s="169">
        <f t="shared" si="4"/>
        <v>0</v>
      </c>
    </row>
    <row r="224" spans="1:6" s="191" customFormat="1" x14ac:dyDescent="0.25">
      <c r="A224" s="22"/>
      <c r="B224" s="23" t="str">
        <f>IF(ISBLANK($A224), "", VLOOKUP($A224,ITEMS!$A$1:$C$994,3,FALSE))</f>
        <v/>
      </c>
      <c r="C224" s="23" t="str">
        <f>IF(ISBLANK($A224), "", VLOOKUP($A224,ITEMS!$A$1:$B$994,2,FALSE))</f>
        <v/>
      </c>
      <c r="D224" s="24"/>
      <c r="E224" s="25"/>
      <c r="F224" s="169">
        <f t="shared" si="4"/>
        <v>0</v>
      </c>
    </row>
    <row r="225" spans="1:6" s="191" customFormat="1" x14ac:dyDescent="0.25">
      <c r="A225" s="22"/>
      <c r="B225" s="23" t="str">
        <f>IF(ISBLANK($A225), "", VLOOKUP($A225,ITEMS!$A$1:$C$994,3,FALSE))</f>
        <v/>
      </c>
      <c r="C225" s="23" t="str">
        <f>IF(ISBLANK($A225), "", VLOOKUP($A225,ITEMS!$A$1:$B$994,2,FALSE))</f>
        <v/>
      </c>
      <c r="D225" s="24"/>
      <c r="E225" s="25"/>
      <c r="F225" s="169">
        <f t="shared" si="4"/>
        <v>0</v>
      </c>
    </row>
    <row r="226" spans="1:6" s="191" customFormat="1" x14ac:dyDescent="0.25">
      <c r="A226" s="22"/>
      <c r="B226" s="23" t="str">
        <f>IF(ISBLANK($A226), "", VLOOKUP($A226,ITEMS!$A$1:$C$994,3,FALSE))</f>
        <v/>
      </c>
      <c r="C226" s="23" t="str">
        <f>IF(ISBLANK($A226), "", VLOOKUP($A226,ITEMS!$A$1:$B$994,2,FALSE))</f>
        <v/>
      </c>
      <c r="D226" s="24"/>
      <c r="E226" s="25"/>
      <c r="F226" s="169">
        <f t="shared" si="4"/>
        <v>0</v>
      </c>
    </row>
    <row r="227" spans="1:6" s="191" customFormat="1" x14ac:dyDescent="0.25">
      <c r="A227" s="22"/>
      <c r="B227" s="23" t="str">
        <f>IF(ISBLANK($A227), "", VLOOKUP($A227,ITEMS!$A$1:$C$994,3,FALSE))</f>
        <v/>
      </c>
      <c r="C227" s="23" t="str">
        <f>IF(ISBLANK($A227), "", VLOOKUP($A227,ITEMS!$A$1:$B$994,2,FALSE))</f>
        <v/>
      </c>
      <c r="D227" s="24"/>
      <c r="E227" s="25"/>
      <c r="F227" s="169">
        <f t="shared" si="4"/>
        <v>0</v>
      </c>
    </row>
    <row r="228" spans="1:6" s="191" customFormat="1" x14ac:dyDescent="0.25">
      <c r="A228" s="22"/>
      <c r="B228" s="23" t="str">
        <f>IF(ISBLANK($A228), "", VLOOKUP($A228,ITEMS!$A$1:$C$994,3,FALSE))</f>
        <v/>
      </c>
      <c r="C228" s="23" t="str">
        <f>IF(ISBLANK($A228), "", VLOOKUP($A228,ITEMS!$A$1:$B$994,2,FALSE))</f>
        <v/>
      </c>
      <c r="D228" s="24"/>
      <c r="E228" s="25"/>
      <c r="F228" s="169">
        <f t="shared" si="4"/>
        <v>0</v>
      </c>
    </row>
    <row r="229" spans="1:6" s="191" customFormat="1" x14ac:dyDescent="0.25">
      <c r="A229" s="22"/>
      <c r="B229" s="23" t="str">
        <f>IF(ISBLANK($A229), "", VLOOKUP($A229,ITEMS!$A$1:$C$994,3,FALSE))</f>
        <v/>
      </c>
      <c r="C229" s="23" t="str">
        <f>IF(ISBLANK($A229), "", VLOOKUP($A229,ITEMS!$A$1:$B$994,2,FALSE))</f>
        <v/>
      </c>
      <c r="D229" s="24"/>
      <c r="E229" s="25"/>
      <c r="F229" s="169">
        <f t="shared" si="4"/>
        <v>0</v>
      </c>
    </row>
    <row r="230" spans="1:6" s="191" customFormat="1" x14ac:dyDescent="0.25">
      <c r="A230" s="22"/>
      <c r="B230" s="23" t="str">
        <f>IF(ISBLANK($A230), "", VLOOKUP($A230,ITEMS!$A$1:$C$994,3,FALSE))</f>
        <v/>
      </c>
      <c r="C230" s="23" t="str">
        <f>IF(ISBLANK($A230), "", VLOOKUP($A230,ITEMS!$A$1:$B$994,2,FALSE))</f>
        <v/>
      </c>
      <c r="D230" s="24"/>
      <c r="E230" s="25"/>
      <c r="F230" s="169">
        <f t="shared" si="4"/>
        <v>0</v>
      </c>
    </row>
    <row r="231" spans="1:6" s="191" customFormat="1" x14ac:dyDescent="0.25">
      <c r="A231" s="22"/>
      <c r="B231" s="23" t="str">
        <f>IF(ISBLANK($A231), "", VLOOKUP($A231,ITEMS!$A$1:$C$994,3,FALSE))</f>
        <v/>
      </c>
      <c r="C231" s="23" t="str">
        <f>IF(ISBLANK($A231), "", VLOOKUP($A231,ITEMS!$A$1:$B$994,2,FALSE))</f>
        <v/>
      </c>
      <c r="D231" s="24"/>
      <c r="E231" s="25"/>
      <c r="F231" s="169">
        <f t="shared" si="4"/>
        <v>0</v>
      </c>
    </row>
    <row r="232" spans="1:6" s="191" customFormat="1" x14ac:dyDescent="0.25">
      <c r="A232" s="22"/>
      <c r="B232" s="23" t="str">
        <f>IF(ISBLANK($A232), "", VLOOKUP($A232,ITEMS!$A$1:$C$994,3,FALSE))</f>
        <v/>
      </c>
      <c r="C232" s="23" t="str">
        <f>IF(ISBLANK($A232), "", VLOOKUP($A232,ITEMS!$A$1:$B$994,2,FALSE))</f>
        <v/>
      </c>
      <c r="D232" s="24"/>
      <c r="E232" s="25"/>
      <c r="F232" s="169">
        <f t="shared" si="4"/>
        <v>0</v>
      </c>
    </row>
    <row r="233" spans="1:6" s="191" customFormat="1" x14ac:dyDescent="0.25">
      <c r="A233" s="22"/>
      <c r="B233" s="23" t="str">
        <f>IF(ISBLANK($A233), "", VLOOKUP($A233,ITEMS!$A$1:$C$994,3,FALSE))</f>
        <v/>
      </c>
      <c r="C233" s="23" t="str">
        <f>IF(ISBLANK($A233), "", VLOOKUP($A233,ITEMS!$A$1:$B$994,2,FALSE))</f>
        <v/>
      </c>
      <c r="D233" s="24"/>
      <c r="E233" s="25"/>
      <c r="F233" s="169">
        <f t="shared" si="4"/>
        <v>0</v>
      </c>
    </row>
    <row r="234" spans="1:6" s="191" customFormat="1" x14ac:dyDescent="0.25">
      <c r="A234" s="22"/>
      <c r="B234" s="23" t="str">
        <f>IF(ISBLANK($A234), "", VLOOKUP($A234,ITEMS!$A$1:$C$994,3,FALSE))</f>
        <v/>
      </c>
      <c r="C234" s="23" t="str">
        <f>IF(ISBLANK($A234), "", VLOOKUP($A234,ITEMS!$A$1:$B$994,2,FALSE))</f>
        <v/>
      </c>
      <c r="D234" s="24"/>
      <c r="E234" s="25"/>
      <c r="F234" s="169">
        <f t="shared" si="4"/>
        <v>0</v>
      </c>
    </row>
    <row r="235" spans="1:6" s="191" customFormat="1" x14ac:dyDescent="0.25">
      <c r="A235" s="22"/>
      <c r="B235" s="23" t="str">
        <f>IF(ISBLANK($A235), "", VLOOKUP($A235,ITEMS!$A$1:$C$994,3,FALSE))</f>
        <v/>
      </c>
      <c r="C235" s="23" t="str">
        <f>IF(ISBLANK($A235), "", VLOOKUP($A235,ITEMS!$A$1:$B$994,2,FALSE))</f>
        <v/>
      </c>
      <c r="D235" s="24"/>
      <c r="E235" s="25"/>
      <c r="F235" s="169">
        <f t="shared" si="4"/>
        <v>0</v>
      </c>
    </row>
    <row r="236" spans="1:6" s="191" customFormat="1" x14ac:dyDescent="0.25">
      <c r="A236" s="22"/>
      <c r="B236" s="23" t="str">
        <f>IF(ISBLANK($A236), "", VLOOKUP($A236,ITEMS!$A$1:$C$994,3,FALSE))</f>
        <v/>
      </c>
      <c r="C236" s="23" t="str">
        <f>IF(ISBLANK($A236), "", VLOOKUP($A236,ITEMS!$A$1:$B$994,2,FALSE))</f>
        <v/>
      </c>
      <c r="D236" s="24"/>
      <c r="E236" s="25"/>
      <c r="F236" s="169">
        <f t="shared" si="4"/>
        <v>0</v>
      </c>
    </row>
    <row r="237" spans="1:6" s="191" customFormat="1" x14ac:dyDescent="0.25">
      <c r="A237" s="22"/>
      <c r="B237" s="23" t="str">
        <f>IF(ISBLANK($A237), "", VLOOKUP($A237,ITEMS!$A$1:$C$994,3,FALSE))</f>
        <v/>
      </c>
      <c r="C237" s="23" t="str">
        <f>IF(ISBLANK($A237), "", VLOOKUP($A237,ITEMS!$A$1:$B$994,2,FALSE))</f>
        <v/>
      </c>
      <c r="D237" s="24"/>
      <c r="E237" s="25"/>
      <c r="F237" s="169">
        <f t="shared" si="4"/>
        <v>0</v>
      </c>
    </row>
    <row r="238" spans="1:6" s="191" customFormat="1" x14ac:dyDescent="0.25">
      <c r="A238" s="22"/>
      <c r="B238" s="23" t="str">
        <f>IF(ISBLANK($A238), "", VLOOKUP($A238,ITEMS!$A$1:$C$994,3,FALSE))</f>
        <v/>
      </c>
      <c r="C238" s="23" t="str">
        <f>IF(ISBLANK($A238), "", VLOOKUP($A238,ITEMS!$A$1:$B$994,2,FALSE))</f>
        <v/>
      </c>
      <c r="D238" s="24"/>
      <c r="E238" s="25"/>
      <c r="F238" s="169">
        <f t="shared" si="4"/>
        <v>0</v>
      </c>
    </row>
    <row r="239" spans="1:6" s="191" customFormat="1" x14ac:dyDescent="0.25">
      <c r="A239" s="22"/>
      <c r="B239" s="23" t="str">
        <f>IF(ISBLANK($A239), "", VLOOKUP($A239,ITEMS!$A$1:$C$994,3,FALSE))</f>
        <v/>
      </c>
      <c r="C239" s="23" t="str">
        <f>IF(ISBLANK($A239), "", VLOOKUP($A239,ITEMS!$A$1:$B$994,2,FALSE))</f>
        <v/>
      </c>
      <c r="D239" s="24"/>
      <c r="E239" s="25"/>
      <c r="F239" s="169">
        <f t="shared" si="4"/>
        <v>0</v>
      </c>
    </row>
    <row r="240" spans="1:6" s="191" customFormat="1" x14ac:dyDescent="0.25">
      <c r="A240" s="22"/>
      <c r="B240" s="23" t="str">
        <f>IF(ISBLANK($A240), "", VLOOKUP($A240,ITEMS!$A$1:$C$994,3,FALSE))</f>
        <v/>
      </c>
      <c r="C240" s="23" t="str">
        <f>IF(ISBLANK($A240), "", VLOOKUP($A240,ITEMS!$A$1:$B$994,2,FALSE))</f>
        <v/>
      </c>
      <c r="D240" s="24"/>
      <c r="E240" s="25"/>
      <c r="F240" s="169">
        <f t="shared" si="4"/>
        <v>0</v>
      </c>
    </row>
    <row r="241" spans="1:6" s="191" customFormat="1" x14ac:dyDescent="0.25">
      <c r="A241" s="22"/>
      <c r="B241" s="23" t="str">
        <f>IF(ISBLANK($A241), "", VLOOKUP($A241,ITEMS!$A$1:$C$994,3,FALSE))</f>
        <v/>
      </c>
      <c r="C241" s="23" t="str">
        <f>IF(ISBLANK($A241), "", VLOOKUP($A241,ITEMS!$A$1:$B$994,2,FALSE))</f>
        <v/>
      </c>
      <c r="D241" s="24"/>
      <c r="E241" s="25"/>
      <c r="F241" s="169">
        <f t="shared" si="4"/>
        <v>0</v>
      </c>
    </row>
    <row r="242" spans="1:6" s="191" customFormat="1" x14ac:dyDescent="0.25">
      <c r="A242" s="22"/>
      <c r="B242" s="23" t="str">
        <f>IF(ISBLANK($A242), "", VLOOKUP($A242,ITEMS!$A$1:$C$994,3,FALSE))</f>
        <v/>
      </c>
      <c r="C242" s="23" t="str">
        <f>IF(ISBLANK($A242), "", VLOOKUP($A242,ITEMS!$A$1:$B$994,2,FALSE))</f>
        <v/>
      </c>
      <c r="D242" s="24"/>
      <c r="E242" s="25"/>
      <c r="F242" s="169">
        <f t="shared" si="4"/>
        <v>0</v>
      </c>
    </row>
    <row r="243" spans="1:6" s="191" customFormat="1" x14ac:dyDescent="0.25">
      <c r="A243" s="22"/>
      <c r="B243" s="23" t="str">
        <f>IF(ISBLANK($A243), "", VLOOKUP($A243,ITEMS!$A$1:$C$994,3,FALSE))</f>
        <v/>
      </c>
      <c r="C243" s="23" t="str">
        <f>IF(ISBLANK($A243), "", VLOOKUP($A243,ITEMS!$A$1:$B$994,2,FALSE))</f>
        <v/>
      </c>
      <c r="D243" s="24"/>
      <c r="E243" s="25"/>
      <c r="F243" s="169">
        <f t="shared" si="4"/>
        <v>0</v>
      </c>
    </row>
    <row r="244" spans="1:6" s="191" customFormat="1" x14ac:dyDescent="0.25">
      <c r="A244" s="22"/>
      <c r="B244" s="23" t="str">
        <f>IF(ISBLANK($A244), "", VLOOKUP($A244,ITEMS!$A$1:$C$994,3,FALSE))</f>
        <v/>
      </c>
      <c r="C244" s="23" t="str">
        <f>IF(ISBLANK($A244), "", VLOOKUP($A244,ITEMS!$A$1:$B$994,2,FALSE))</f>
        <v/>
      </c>
      <c r="D244" s="24"/>
      <c r="E244" s="25"/>
      <c r="F244" s="169">
        <f t="shared" si="4"/>
        <v>0</v>
      </c>
    </row>
    <row r="245" spans="1:6" s="191" customFormat="1" x14ac:dyDescent="0.25">
      <c r="A245" s="22"/>
      <c r="B245" s="23" t="str">
        <f>IF(ISBLANK($A245), "", VLOOKUP($A245,ITEMS!$A$1:$C$994,3,FALSE))</f>
        <v/>
      </c>
      <c r="C245" s="23" t="str">
        <f>IF(ISBLANK($A245), "", VLOOKUP($A245,ITEMS!$A$1:$B$994,2,FALSE))</f>
        <v/>
      </c>
      <c r="D245" s="24"/>
      <c r="E245" s="25"/>
      <c r="F245" s="169">
        <f t="shared" si="4"/>
        <v>0</v>
      </c>
    </row>
    <row r="246" spans="1:6" s="191" customFormat="1" x14ac:dyDescent="0.25">
      <c r="A246" s="22"/>
      <c r="B246" s="23" t="str">
        <f>IF(ISBLANK($A246), "", VLOOKUP($A246,ITEMS!$A$1:$C$994,3,FALSE))</f>
        <v/>
      </c>
      <c r="C246" s="23" t="str">
        <f>IF(ISBLANK($A246), "", VLOOKUP($A246,ITEMS!$A$1:$B$994,2,FALSE))</f>
        <v/>
      </c>
      <c r="D246" s="24"/>
      <c r="E246" s="25"/>
      <c r="F246" s="169">
        <f t="shared" si="4"/>
        <v>0</v>
      </c>
    </row>
    <row r="247" spans="1:6" s="191" customFormat="1" x14ac:dyDescent="0.25">
      <c r="A247" s="22"/>
      <c r="B247" s="23" t="str">
        <f>IF(ISBLANK($A247), "", VLOOKUP($A247,ITEMS!$A$1:$C$994,3,FALSE))</f>
        <v/>
      </c>
      <c r="C247" s="23" t="str">
        <f>IF(ISBLANK($A247), "", VLOOKUP($A247,ITEMS!$A$1:$B$994,2,FALSE))</f>
        <v/>
      </c>
      <c r="D247" s="24"/>
      <c r="E247" s="25"/>
      <c r="F247" s="169">
        <f t="shared" si="4"/>
        <v>0</v>
      </c>
    </row>
    <row r="248" spans="1:6" s="191" customFormat="1" x14ac:dyDescent="0.25">
      <c r="A248" s="22"/>
      <c r="B248" s="23" t="str">
        <f>IF(ISBLANK($A248), "", VLOOKUP($A248,ITEMS!$A$1:$C$994,3,FALSE))</f>
        <v/>
      </c>
      <c r="C248" s="23" t="str">
        <f>IF(ISBLANK($A248), "", VLOOKUP($A248,ITEMS!$A$1:$B$994,2,FALSE))</f>
        <v/>
      </c>
      <c r="D248" s="24"/>
      <c r="E248" s="25"/>
      <c r="F248" s="169">
        <f t="shared" si="4"/>
        <v>0</v>
      </c>
    </row>
    <row r="249" spans="1:6" s="191" customFormat="1" x14ac:dyDescent="0.25">
      <c r="A249" s="22"/>
      <c r="B249" s="23" t="str">
        <f>IF(ISBLANK($A249), "", VLOOKUP($A249,ITEMS!$A$1:$C$994,3,FALSE))</f>
        <v/>
      </c>
      <c r="C249" s="23" t="str">
        <f>IF(ISBLANK($A249), "", VLOOKUP($A249,ITEMS!$A$1:$B$994,2,FALSE))</f>
        <v/>
      </c>
      <c r="D249" s="24"/>
      <c r="E249" s="25"/>
      <c r="F249" s="169">
        <f t="shared" si="4"/>
        <v>0</v>
      </c>
    </row>
    <row r="250" spans="1:6" s="191" customFormat="1" x14ac:dyDescent="0.25">
      <c r="A250" s="22"/>
      <c r="B250" s="23" t="str">
        <f>IF(ISBLANK($A250), "", VLOOKUP($A250,ITEMS!$A$1:$C$994,3,FALSE))</f>
        <v/>
      </c>
      <c r="C250" s="23" t="str">
        <f>IF(ISBLANK($A250), "", VLOOKUP($A250,ITEMS!$A$1:$B$994,2,FALSE))</f>
        <v/>
      </c>
      <c r="D250" s="24"/>
      <c r="E250" s="25"/>
      <c r="F250" s="169">
        <f t="shared" si="4"/>
        <v>0</v>
      </c>
    </row>
    <row r="251" spans="1:6" s="191" customFormat="1" x14ac:dyDescent="0.25">
      <c r="A251" s="22"/>
      <c r="B251" s="23" t="str">
        <f>IF(ISBLANK($A251), "", VLOOKUP($A251,ITEMS!$A$1:$C$994,3,FALSE))</f>
        <v/>
      </c>
      <c r="C251" s="23" t="str">
        <f>IF(ISBLANK($A251), "", VLOOKUP($A251,ITEMS!$A$1:$B$994,2,FALSE))</f>
        <v/>
      </c>
      <c r="D251" s="24"/>
      <c r="E251" s="25"/>
      <c r="F251" s="169">
        <f t="shared" si="4"/>
        <v>0</v>
      </c>
    </row>
    <row r="252" spans="1:6" s="191" customFormat="1" x14ac:dyDescent="0.25">
      <c r="A252" s="22"/>
      <c r="B252" s="23" t="str">
        <f>IF(ISBLANK($A252), "", VLOOKUP($A252,ITEMS!$A$1:$C$994,3,FALSE))</f>
        <v/>
      </c>
      <c r="C252" s="23" t="str">
        <f>IF(ISBLANK($A252), "", VLOOKUP($A252,ITEMS!$A$1:$B$994,2,FALSE))</f>
        <v/>
      </c>
      <c r="D252" s="24"/>
      <c r="E252" s="25"/>
      <c r="F252" s="169">
        <f t="shared" si="4"/>
        <v>0</v>
      </c>
    </row>
    <row r="253" spans="1:6" s="191" customFormat="1" x14ac:dyDescent="0.25">
      <c r="A253" s="22"/>
      <c r="B253" s="23" t="str">
        <f>IF(ISBLANK($A253), "", VLOOKUP($A253,ITEMS!$A$1:$C$994,3,FALSE))</f>
        <v/>
      </c>
      <c r="C253" s="23" t="str">
        <f>IF(ISBLANK($A253), "", VLOOKUP($A253,ITEMS!$A$1:$B$994,2,FALSE))</f>
        <v/>
      </c>
      <c r="D253" s="24"/>
      <c r="E253" s="25"/>
      <c r="F253" s="169">
        <f t="shared" si="4"/>
        <v>0</v>
      </c>
    </row>
    <row r="254" spans="1:6" s="191" customFormat="1" x14ac:dyDescent="0.25">
      <c r="A254" s="22"/>
      <c r="B254" s="23" t="str">
        <f>IF(ISBLANK($A254), "", VLOOKUP($A254,ITEMS!$A$1:$C$994,3,FALSE))</f>
        <v/>
      </c>
      <c r="C254" s="23" t="str">
        <f>IF(ISBLANK($A254), "", VLOOKUP($A254,ITEMS!$A$1:$B$994,2,FALSE))</f>
        <v/>
      </c>
      <c r="D254" s="24"/>
      <c r="E254" s="25"/>
      <c r="F254" s="169">
        <f t="shared" si="4"/>
        <v>0</v>
      </c>
    </row>
    <row r="255" spans="1:6" s="191" customFormat="1" x14ac:dyDescent="0.25">
      <c r="A255" s="22"/>
      <c r="B255" s="23" t="str">
        <f>IF(ISBLANK($A255), "", VLOOKUP($A255,ITEMS!$A$1:$C$994,3,FALSE))</f>
        <v/>
      </c>
      <c r="C255" s="23" t="str">
        <f>IF(ISBLANK($A255), "", VLOOKUP($A255,ITEMS!$A$1:$B$994,2,FALSE))</f>
        <v/>
      </c>
      <c r="D255" s="24"/>
      <c r="E255" s="25"/>
      <c r="F255" s="169">
        <f t="shared" si="4"/>
        <v>0</v>
      </c>
    </row>
    <row r="256" spans="1:6" s="191" customFormat="1" x14ac:dyDescent="0.25">
      <c r="A256" s="22"/>
      <c r="B256" s="23" t="str">
        <f>IF(ISBLANK($A256), "", VLOOKUP($A256,ITEMS!$A$1:$C$994,3,FALSE))</f>
        <v/>
      </c>
      <c r="C256" s="23" t="str">
        <f>IF(ISBLANK($A256), "", VLOOKUP($A256,ITEMS!$A$1:$B$994,2,FALSE))</f>
        <v/>
      </c>
      <c r="D256" s="24"/>
      <c r="E256" s="25"/>
      <c r="F256" s="169">
        <f t="shared" si="4"/>
        <v>0</v>
      </c>
    </row>
    <row r="257" spans="1:6" s="191" customFormat="1" x14ac:dyDescent="0.25">
      <c r="A257" s="22"/>
      <c r="B257" s="23" t="str">
        <f>IF(ISBLANK($A257), "", VLOOKUP($A257,ITEMS!$A$1:$C$994,3,FALSE))</f>
        <v/>
      </c>
      <c r="C257" s="23" t="str">
        <f>IF(ISBLANK($A257), "", VLOOKUP($A257,ITEMS!$A$1:$B$994,2,FALSE))</f>
        <v/>
      </c>
      <c r="D257" s="24"/>
      <c r="E257" s="25"/>
      <c r="F257" s="169">
        <f t="shared" si="4"/>
        <v>0</v>
      </c>
    </row>
    <row r="258" spans="1:6" s="191" customFormat="1" x14ac:dyDescent="0.25">
      <c r="A258" s="22"/>
      <c r="B258" s="23" t="str">
        <f>IF(ISBLANK($A258), "", VLOOKUP($A258,ITEMS!$A$1:$C$994,3,FALSE))</f>
        <v/>
      </c>
      <c r="C258" s="23" t="str">
        <f>IF(ISBLANK($A258), "", VLOOKUP($A258,ITEMS!$A$1:$B$994,2,FALSE))</f>
        <v/>
      </c>
      <c r="D258" s="24"/>
      <c r="E258" s="25"/>
      <c r="F258" s="169">
        <f t="shared" si="4"/>
        <v>0</v>
      </c>
    </row>
    <row r="259" spans="1:6" s="191" customFormat="1" x14ac:dyDescent="0.25">
      <c r="A259" s="22"/>
      <c r="B259" s="23" t="str">
        <f>IF(ISBLANK($A259), "", VLOOKUP($A259,ITEMS!$A$1:$C$994,3,FALSE))</f>
        <v/>
      </c>
      <c r="C259" s="23" t="str">
        <f>IF(ISBLANK($A259), "", VLOOKUP($A259,ITEMS!$A$1:$B$994,2,FALSE))</f>
        <v/>
      </c>
      <c r="D259" s="24"/>
      <c r="E259" s="25"/>
      <c r="F259" s="169">
        <f t="shared" si="4"/>
        <v>0</v>
      </c>
    </row>
    <row r="260" spans="1:6" s="191" customFormat="1" x14ac:dyDescent="0.25">
      <c r="A260" s="22"/>
      <c r="B260" s="23" t="str">
        <f>IF(ISBLANK($A260), "", VLOOKUP($A260,ITEMS!$A$1:$C$994,3,FALSE))</f>
        <v/>
      </c>
      <c r="C260" s="23" t="str">
        <f>IF(ISBLANK($A260), "", VLOOKUP($A260,ITEMS!$A$1:$B$994,2,FALSE))</f>
        <v/>
      </c>
      <c r="D260" s="24"/>
      <c r="E260" s="25"/>
      <c r="F260" s="169">
        <f t="shared" si="4"/>
        <v>0</v>
      </c>
    </row>
    <row r="261" spans="1:6" s="191" customFormat="1" x14ac:dyDescent="0.25">
      <c r="A261" s="22"/>
      <c r="B261" s="23" t="str">
        <f>IF(ISBLANK($A261), "", VLOOKUP($A261,ITEMS!$A$1:$C$994,3,FALSE))</f>
        <v/>
      </c>
      <c r="C261" s="23" t="str">
        <f>IF(ISBLANK($A261), "", VLOOKUP($A261,ITEMS!$A$1:$B$994,2,FALSE))</f>
        <v/>
      </c>
      <c r="D261" s="24"/>
      <c r="E261" s="25"/>
      <c r="F261" s="169">
        <f t="shared" si="4"/>
        <v>0</v>
      </c>
    </row>
    <row r="262" spans="1:6" s="191" customFormat="1" x14ac:dyDescent="0.25">
      <c r="A262" s="22"/>
      <c r="B262" s="23" t="str">
        <f>IF(ISBLANK($A262), "", VLOOKUP($A262,ITEMS!$A$1:$C$994,3,FALSE))</f>
        <v/>
      </c>
      <c r="C262" s="23" t="str">
        <f>IF(ISBLANK($A262), "", VLOOKUP($A262,ITEMS!$A$1:$B$994,2,FALSE))</f>
        <v/>
      </c>
      <c r="D262" s="24"/>
      <c r="E262" s="25"/>
      <c r="F262" s="169">
        <f t="shared" si="4"/>
        <v>0</v>
      </c>
    </row>
    <row r="263" spans="1:6" s="191" customFormat="1" x14ac:dyDescent="0.25">
      <c r="A263" s="22"/>
      <c r="B263" s="23" t="str">
        <f>IF(ISBLANK($A263), "", VLOOKUP($A263,ITEMS!$A$1:$C$994,3,FALSE))</f>
        <v/>
      </c>
      <c r="C263" s="23" t="str">
        <f>IF(ISBLANK($A263), "", VLOOKUP($A263,ITEMS!$A$1:$B$994,2,FALSE))</f>
        <v/>
      </c>
      <c r="D263" s="24"/>
      <c r="E263" s="25"/>
      <c r="F263" s="169">
        <f t="shared" si="4"/>
        <v>0</v>
      </c>
    </row>
    <row r="264" spans="1:6" s="191" customFormat="1" x14ac:dyDescent="0.25">
      <c r="A264" s="22"/>
      <c r="B264" s="23" t="str">
        <f>IF(ISBLANK($A264), "", VLOOKUP($A264,ITEMS!$A$1:$C$994,3,FALSE))</f>
        <v/>
      </c>
      <c r="C264" s="23" t="str">
        <f>IF(ISBLANK($A264), "", VLOOKUP($A264,ITEMS!$A$1:$B$994,2,FALSE))</f>
        <v/>
      </c>
      <c r="D264" s="24"/>
      <c r="E264" s="25"/>
      <c r="F264" s="169">
        <f t="shared" si="4"/>
        <v>0</v>
      </c>
    </row>
    <row r="265" spans="1:6" s="191" customFormat="1" x14ac:dyDescent="0.25">
      <c r="A265" s="22"/>
      <c r="B265" s="23" t="str">
        <f>IF(ISBLANK($A265), "", VLOOKUP($A265,ITEMS!$A$1:$C$994,3,FALSE))</f>
        <v/>
      </c>
      <c r="C265" s="23" t="str">
        <f>IF(ISBLANK($A265), "", VLOOKUP($A265,ITEMS!$A$1:$B$994,2,FALSE))</f>
        <v/>
      </c>
      <c r="D265" s="24"/>
      <c r="E265" s="25"/>
      <c r="F265" s="169">
        <f t="shared" ref="F265:F324" si="5">D265*E265</f>
        <v>0</v>
      </c>
    </row>
    <row r="266" spans="1:6" s="191" customFormat="1" x14ac:dyDescent="0.25">
      <c r="A266" s="22"/>
      <c r="B266" s="23" t="str">
        <f>IF(ISBLANK($A266), "", VLOOKUP($A266,ITEMS!$A$1:$C$994,3,FALSE))</f>
        <v/>
      </c>
      <c r="C266" s="23" t="str">
        <f>IF(ISBLANK($A266), "", VLOOKUP($A266,ITEMS!$A$1:$B$994,2,FALSE))</f>
        <v/>
      </c>
      <c r="D266" s="24"/>
      <c r="E266" s="25"/>
      <c r="F266" s="169">
        <f t="shared" si="5"/>
        <v>0</v>
      </c>
    </row>
    <row r="267" spans="1:6" s="191" customFormat="1" x14ac:dyDescent="0.25">
      <c r="A267" s="22"/>
      <c r="B267" s="23" t="str">
        <f>IF(ISBLANK($A267), "", VLOOKUP($A267,ITEMS!$A$1:$C$994,3,FALSE))</f>
        <v/>
      </c>
      <c r="C267" s="23" t="str">
        <f>IF(ISBLANK($A267), "", VLOOKUP($A267,ITEMS!$A$1:$B$994,2,FALSE))</f>
        <v/>
      </c>
      <c r="D267" s="24"/>
      <c r="E267" s="25"/>
      <c r="F267" s="169">
        <f t="shared" si="5"/>
        <v>0</v>
      </c>
    </row>
    <row r="268" spans="1:6" s="191" customFormat="1" x14ac:dyDescent="0.25">
      <c r="A268" s="22"/>
      <c r="B268" s="23" t="str">
        <f>IF(ISBLANK($A268), "", VLOOKUP($A268,ITEMS!$A$1:$C$994,3,FALSE))</f>
        <v/>
      </c>
      <c r="C268" s="23" t="str">
        <f>IF(ISBLANK($A268), "", VLOOKUP($A268,ITEMS!$A$1:$B$994,2,FALSE))</f>
        <v/>
      </c>
      <c r="D268" s="24"/>
      <c r="E268" s="25"/>
      <c r="F268" s="169">
        <f t="shared" si="5"/>
        <v>0</v>
      </c>
    </row>
    <row r="269" spans="1:6" s="191" customFormat="1" x14ac:dyDescent="0.25">
      <c r="A269" s="22"/>
      <c r="B269" s="23" t="str">
        <f>IF(ISBLANK($A269), "", VLOOKUP($A269,ITEMS!$A$1:$C$994,3,FALSE))</f>
        <v/>
      </c>
      <c r="C269" s="23" t="str">
        <f>IF(ISBLANK($A269), "", VLOOKUP($A269,ITEMS!$A$1:$B$994,2,FALSE))</f>
        <v/>
      </c>
      <c r="D269" s="24"/>
      <c r="E269" s="25"/>
      <c r="F269" s="169">
        <f t="shared" si="5"/>
        <v>0</v>
      </c>
    </row>
    <row r="270" spans="1:6" s="191" customFormat="1" x14ac:dyDescent="0.25">
      <c r="A270" s="22"/>
      <c r="B270" s="23" t="str">
        <f>IF(ISBLANK($A270), "", VLOOKUP($A270,ITEMS!$A$1:$C$994,3,FALSE))</f>
        <v/>
      </c>
      <c r="C270" s="23" t="str">
        <f>IF(ISBLANK($A270), "", VLOOKUP($A270,ITEMS!$A$1:$B$994,2,FALSE))</f>
        <v/>
      </c>
      <c r="D270" s="24"/>
      <c r="E270" s="25"/>
      <c r="F270" s="169">
        <f t="shared" si="5"/>
        <v>0</v>
      </c>
    </row>
    <row r="271" spans="1:6" s="191" customFormat="1" x14ac:dyDescent="0.25">
      <c r="A271" s="22"/>
      <c r="B271" s="23" t="str">
        <f>IF(ISBLANK($A271), "", VLOOKUP($A271,ITEMS!$A$1:$C$994,3,FALSE))</f>
        <v/>
      </c>
      <c r="C271" s="23" t="str">
        <f>IF(ISBLANK($A271), "", VLOOKUP($A271,ITEMS!$A$1:$B$994,2,FALSE))</f>
        <v/>
      </c>
      <c r="D271" s="24"/>
      <c r="E271" s="25"/>
      <c r="F271" s="169">
        <f t="shared" si="5"/>
        <v>0</v>
      </c>
    </row>
    <row r="272" spans="1:6" s="191" customFormat="1" x14ac:dyDescent="0.25">
      <c r="A272" s="22"/>
      <c r="B272" s="23" t="str">
        <f>IF(ISBLANK($A272), "", VLOOKUP($A272,ITEMS!$A$1:$C$994,3,FALSE))</f>
        <v/>
      </c>
      <c r="C272" s="23" t="str">
        <f>IF(ISBLANK($A272), "", VLOOKUP($A272,ITEMS!$A$1:$B$994,2,FALSE))</f>
        <v/>
      </c>
      <c r="D272" s="24"/>
      <c r="E272" s="25"/>
      <c r="F272" s="169">
        <f t="shared" si="5"/>
        <v>0</v>
      </c>
    </row>
    <row r="273" spans="1:6" s="191" customFormat="1" x14ac:dyDescent="0.25">
      <c r="A273" s="22"/>
      <c r="B273" s="23" t="str">
        <f>IF(ISBLANK($A273), "", VLOOKUP($A273,ITEMS!$A$1:$C$994,3,FALSE))</f>
        <v/>
      </c>
      <c r="C273" s="23" t="str">
        <f>IF(ISBLANK($A273), "", VLOOKUP($A273,ITEMS!$A$1:$B$994,2,FALSE))</f>
        <v/>
      </c>
      <c r="D273" s="24"/>
      <c r="E273" s="25"/>
      <c r="F273" s="169">
        <f t="shared" si="5"/>
        <v>0</v>
      </c>
    </row>
    <row r="274" spans="1:6" s="191" customFormat="1" x14ac:dyDescent="0.25">
      <c r="A274" s="22"/>
      <c r="B274" s="23" t="str">
        <f>IF(ISBLANK($A274), "", VLOOKUP($A274,ITEMS!$A$1:$C$994,3,FALSE))</f>
        <v/>
      </c>
      <c r="C274" s="23" t="str">
        <f>IF(ISBLANK($A274), "", VLOOKUP($A274,ITEMS!$A$1:$B$994,2,FALSE))</f>
        <v/>
      </c>
      <c r="D274" s="24"/>
      <c r="E274" s="25"/>
      <c r="F274" s="169">
        <f t="shared" si="5"/>
        <v>0</v>
      </c>
    </row>
    <row r="275" spans="1:6" s="191" customFormat="1" x14ac:dyDescent="0.25">
      <c r="A275" s="22"/>
      <c r="B275" s="23" t="str">
        <f>IF(ISBLANK($A275), "", VLOOKUP($A275,ITEMS!$A$1:$C$994,3,FALSE))</f>
        <v/>
      </c>
      <c r="C275" s="23" t="str">
        <f>IF(ISBLANK($A275), "", VLOOKUP($A275,ITEMS!$A$1:$B$994,2,FALSE))</f>
        <v/>
      </c>
      <c r="D275" s="24"/>
      <c r="E275" s="25"/>
      <c r="F275" s="169">
        <f t="shared" si="5"/>
        <v>0</v>
      </c>
    </row>
    <row r="276" spans="1:6" s="191" customFormat="1" x14ac:dyDescent="0.25">
      <c r="A276" s="22"/>
      <c r="B276" s="23" t="str">
        <f>IF(ISBLANK($A276), "", VLOOKUP($A276,ITEMS!$A$1:$C$994,3,FALSE))</f>
        <v/>
      </c>
      <c r="C276" s="23" t="str">
        <f>IF(ISBLANK($A276), "", VLOOKUP($A276,ITEMS!$A$1:$B$994,2,FALSE))</f>
        <v/>
      </c>
      <c r="D276" s="24"/>
      <c r="E276" s="25"/>
      <c r="F276" s="169">
        <f t="shared" si="5"/>
        <v>0</v>
      </c>
    </row>
    <row r="277" spans="1:6" s="191" customFormat="1" x14ac:dyDescent="0.25">
      <c r="A277" s="22"/>
      <c r="B277" s="23" t="str">
        <f>IF(ISBLANK($A277), "", VLOOKUP($A277,ITEMS!$A$1:$C$994,3,FALSE))</f>
        <v/>
      </c>
      <c r="C277" s="23" t="str">
        <f>IF(ISBLANK($A277), "", VLOOKUP($A277,ITEMS!$A$1:$B$994,2,FALSE))</f>
        <v/>
      </c>
      <c r="D277" s="24"/>
      <c r="E277" s="25"/>
      <c r="F277" s="169">
        <f t="shared" si="5"/>
        <v>0</v>
      </c>
    </row>
    <row r="278" spans="1:6" s="191" customFormat="1" x14ac:dyDescent="0.25">
      <c r="A278" s="22"/>
      <c r="B278" s="23" t="str">
        <f>IF(ISBLANK($A278), "", VLOOKUP($A278,ITEMS!$A$1:$C$994,3,FALSE))</f>
        <v/>
      </c>
      <c r="C278" s="23" t="str">
        <f>IF(ISBLANK($A278), "", VLOOKUP($A278,ITEMS!$A$1:$B$994,2,FALSE))</f>
        <v/>
      </c>
      <c r="D278" s="24"/>
      <c r="E278" s="25"/>
      <c r="F278" s="169">
        <f t="shared" si="5"/>
        <v>0</v>
      </c>
    </row>
    <row r="279" spans="1:6" s="191" customFormat="1" x14ac:dyDescent="0.25">
      <c r="A279" s="22"/>
      <c r="B279" s="23" t="str">
        <f>IF(ISBLANK($A279), "", VLOOKUP($A279,ITEMS!$A$1:$C$994,3,FALSE))</f>
        <v/>
      </c>
      <c r="C279" s="23" t="str">
        <f>IF(ISBLANK($A279), "", VLOOKUP($A279,ITEMS!$A$1:$B$994,2,FALSE))</f>
        <v/>
      </c>
      <c r="D279" s="24"/>
      <c r="E279" s="25"/>
      <c r="F279" s="169">
        <f t="shared" si="5"/>
        <v>0</v>
      </c>
    </row>
    <row r="280" spans="1:6" s="191" customFormat="1" x14ac:dyDescent="0.25">
      <c r="A280" s="22"/>
      <c r="B280" s="23" t="str">
        <f>IF(ISBLANK($A280), "", VLOOKUP($A280,ITEMS!$A$1:$C$994,3,FALSE))</f>
        <v/>
      </c>
      <c r="C280" s="23" t="str">
        <f>IF(ISBLANK($A280), "", VLOOKUP($A280,ITEMS!$A$1:$B$994,2,FALSE))</f>
        <v/>
      </c>
      <c r="D280" s="24"/>
      <c r="E280" s="25"/>
      <c r="F280" s="169">
        <f t="shared" si="5"/>
        <v>0</v>
      </c>
    </row>
    <row r="281" spans="1:6" s="191" customFormat="1" x14ac:dyDescent="0.25">
      <c r="A281" s="22"/>
      <c r="B281" s="23" t="str">
        <f>IF(ISBLANK($A281), "", VLOOKUP($A281,ITEMS!$A$1:$C$994,3,FALSE))</f>
        <v/>
      </c>
      <c r="C281" s="23" t="str">
        <f>IF(ISBLANK($A281), "", VLOOKUP($A281,ITEMS!$A$1:$B$994,2,FALSE))</f>
        <v/>
      </c>
      <c r="D281" s="24"/>
      <c r="E281" s="25"/>
      <c r="F281" s="169">
        <f t="shared" si="5"/>
        <v>0</v>
      </c>
    </row>
    <row r="282" spans="1:6" s="191" customFormat="1" x14ac:dyDescent="0.25">
      <c r="A282" s="22"/>
      <c r="B282" s="23" t="str">
        <f>IF(ISBLANK($A282), "", VLOOKUP($A282,ITEMS!$A$1:$C$994,3,FALSE))</f>
        <v/>
      </c>
      <c r="C282" s="23" t="str">
        <f>IF(ISBLANK($A282), "", VLOOKUP($A282,ITEMS!$A$1:$B$994,2,FALSE))</f>
        <v/>
      </c>
      <c r="D282" s="24"/>
      <c r="E282" s="25"/>
      <c r="F282" s="169">
        <f t="shared" si="5"/>
        <v>0</v>
      </c>
    </row>
    <row r="283" spans="1:6" s="191" customFormat="1" x14ac:dyDescent="0.25">
      <c r="A283" s="22"/>
      <c r="B283" s="23" t="str">
        <f>IF(ISBLANK($A283), "", VLOOKUP($A283,ITEMS!$A$1:$C$994,3,FALSE))</f>
        <v/>
      </c>
      <c r="C283" s="23" t="str">
        <f>IF(ISBLANK($A283), "", VLOOKUP($A283,ITEMS!$A$1:$B$994,2,FALSE))</f>
        <v/>
      </c>
      <c r="D283" s="24"/>
      <c r="E283" s="25"/>
      <c r="F283" s="169">
        <f t="shared" si="5"/>
        <v>0</v>
      </c>
    </row>
    <row r="284" spans="1:6" s="191" customFormat="1" x14ac:dyDescent="0.25">
      <c r="A284" s="22"/>
      <c r="B284" s="23" t="str">
        <f>IF(ISBLANK($A284), "", VLOOKUP($A284,ITEMS!$A$1:$C$994,3,FALSE))</f>
        <v/>
      </c>
      <c r="C284" s="23" t="str">
        <f>IF(ISBLANK($A284), "", VLOOKUP($A284,ITEMS!$A$1:$B$994,2,FALSE))</f>
        <v/>
      </c>
      <c r="D284" s="24"/>
      <c r="E284" s="25"/>
      <c r="F284" s="169">
        <f t="shared" si="5"/>
        <v>0</v>
      </c>
    </row>
    <row r="285" spans="1:6" s="191" customFormat="1" x14ac:dyDescent="0.25">
      <c r="A285" s="22"/>
      <c r="B285" s="23" t="str">
        <f>IF(ISBLANK($A285), "", VLOOKUP($A285,ITEMS!$A$1:$C$994,3,FALSE))</f>
        <v/>
      </c>
      <c r="C285" s="23" t="str">
        <f>IF(ISBLANK($A285), "", VLOOKUP($A285,ITEMS!$A$1:$B$994,2,FALSE))</f>
        <v/>
      </c>
      <c r="D285" s="24"/>
      <c r="E285" s="25"/>
      <c r="F285" s="169">
        <f t="shared" si="5"/>
        <v>0</v>
      </c>
    </row>
    <row r="286" spans="1:6" s="191" customFormat="1" x14ac:dyDescent="0.25">
      <c r="A286" s="22"/>
      <c r="B286" s="23" t="str">
        <f>IF(ISBLANK($A286), "", VLOOKUP($A286,ITEMS!$A$1:$C$994,3,FALSE))</f>
        <v/>
      </c>
      <c r="C286" s="23" t="str">
        <f>IF(ISBLANK($A286), "", VLOOKUP($A286,ITEMS!$A$1:$B$994,2,FALSE))</f>
        <v/>
      </c>
      <c r="D286" s="24"/>
      <c r="E286" s="25"/>
      <c r="F286" s="169">
        <f t="shared" si="5"/>
        <v>0</v>
      </c>
    </row>
    <row r="287" spans="1:6" s="191" customFormat="1" x14ac:dyDescent="0.25">
      <c r="A287" s="22"/>
      <c r="B287" s="23" t="str">
        <f>IF(ISBLANK($A287), "", VLOOKUP($A287,ITEMS!$A$1:$C$994,3,FALSE))</f>
        <v/>
      </c>
      <c r="C287" s="23" t="str">
        <f>IF(ISBLANK($A287), "", VLOOKUP($A287,ITEMS!$A$1:$B$994,2,FALSE))</f>
        <v/>
      </c>
      <c r="D287" s="24"/>
      <c r="E287" s="25"/>
      <c r="F287" s="169">
        <f t="shared" si="5"/>
        <v>0</v>
      </c>
    </row>
    <row r="288" spans="1:6" s="191" customFormat="1" x14ac:dyDescent="0.25">
      <c r="A288" s="22"/>
      <c r="B288" s="23" t="str">
        <f>IF(ISBLANK($A288), "", VLOOKUP($A288,ITEMS!$A$1:$C$994,3,FALSE))</f>
        <v/>
      </c>
      <c r="C288" s="23" t="str">
        <f>IF(ISBLANK($A288), "", VLOOKUP($A288,ITEMS!$A$1:$B$994,2,FALSE))</f>
        <v/>
      </c>
      <c r="D288" s="24"/>
      <c r="E288" s="25"/>
      <c r="F288" s="169">
        <f t="shared" si="5"/>
        <v>0</v>
      </c>
    </row>
    <row r="289" spans="1:6" s="191" customFormat="1" x14ac:dyDescent="0.25">
      <c r="A289" s="22"/>
      <c r="B289" s="23" t="str">
        <f>IF(ISBLANK($A289), "", VLOOKUP($A289,ITEMS!$A$1:$C$994,3,FALSE))</f>
        <v/>
      </c>
      <c r="C289" s="23" t="str">
        <f>IF(ISBLANK($A289), "", VLOOKUP($A289,ITEMS!$A$1:$B$994,2,FALSE))</f>
        <v/>
      </c>
      <c r="D289" s="24"/>
      <c r="E289" s="25"/>
      <c r="F289" s="169">
        <f t="shared" si="5"/>
        <v>0</v>
      </c>
    </row>
    <row r="290" spans="1:6" s="191" customFormat="1" x14ac:dyDescent="0.25">
      <c r="A290" s="22"/>
      <c r="B290" s="23" t="str">
        <f>IF(ISBLANK($A290), "", VLOOKUP($A290,ITEMS!$A$1:$C$994,3,FALSE))</f>
        <v/>
      </c>
      <c r="C290" s="23" t="str">
        <f>IF(ISBLANK($A290), "", VLOOKUP($A290,ITEMS!$A$1:$B$994,2,FALSE))</f>
        <v/>
      </c>
      <c r="D290" s="24"/>
      <c r="E290" s="25"/>
      <c r="F290" s="169">
        <f t="shared" si="5"/>
        <v>0</v>
      </c>
    </row>
    <row r="291" spans="1:6" s="191" customFormat="1" x14ac:dyDescent="0.25">
      <c r="A291" s="22"/>
      <c r="B291" s="23" t="str">
        <f>IF(ISBLANK($A291), "", VLOOKUP($A291,ITEMS!$A$1:$C$994,3,FALSE))</f>
        <v/>
      </c>
      <c r="C291" s="23" t="str">
        <f>IF(ISBLANK($A291), "", VLOOKUP($A291,ITEMS!$A$1:$B$994,2,FALSE))</f>
        <v/>
      </c>
      <c r="D291" s="24"/>
      <c r="E291" s="25"/>
      <c r="F291" s="169">
        <f t="shared" si="5"/>
        <v>0</v>
      </c>
    </row>
    <row r="292" spans="1:6" s="191" customFormat="1" x14ac:dyDescent="0.25">
      <c r="A292" s="22"/>
      <c r="B292" s="23" t="str">
        <f>IF(ISBLANK($A292), "", VLOOKUP($A292,ITEMS!$A$1:$C$994,3,FALSE))</f>
        <v/>
      </c>
      <c r="C292" s="23" t="str">
        <f>IF(ISBLANK($A292), "", VLOOKUP($A292,ITEMS!$A$1:$B$994,2,FALSE))</f>
        <v/>
      </c>
      <c r="D292" s="24"/>
      <c r="E292" s="25"/>
      <c r="F292" s="169">
        <f t="shared" si="5"/>
        <v>0</v>
      </c>
    </row>
    <row r="293" spans="1:6" s="191" customFormat="1" x14ac:dyDescent="0.25">
      <c r="A293" s="22"/>
      <c r="B293" s="23" t="str">
        <f>IF(ISBLANK($A293), "", VLOOKUP($A293,ITEMS!$A$1:$C$994,3,FALSE))</f>
        <v/>
      </c>
      <c r="C293" s="23" t="str">
        <f>IF(ISBLANK($A293), "", VLOOKUP($A293,ITEMS!$A$1:$B$994,2,FALSE))</f>
        <v/>
      </c>
      <c r="D293" s="24"/>
      <c r="E293" s="25"/>
      <c r="F293" s="169">
        <f t="shared" si="5"/>
        <v>0</v>
      </c>
    </row>
    <row r="294" spans="1:6" s="191" customFormat="1" x14ac:dyDescent="0.25">
      <c r="A294" s="22"/>
      <c r="B294" s="23" t="str">
        <f>IF(ISBLANK($A294), "", VLOOKUP($A294,ITEMS!$A$1:$C$994,3,FALSE))</f>
        <v/>
      </c>
      <c r="C294" s="23" t="str">
        <f>IF(ISBLANK($A294), "", VLOOKUP($A294,ITEMS!$A$1:$B$994,2,FALSE))</f>
        <v/>
      </c>
      <c r="D294" s="24"/>
      <c r="E294" s="25"/>
      <c r="F294" s="169">
        <f t="shared" si="5"/>
        <v>0</v>
      </c>
    </row>
    <row r="295" spans="1:6" s="191" customFormat="1" x14ac:dyDescent="0.25">
      <c r="A295" s="22"/>
      <c r="B295" s="23" t="str">
        <f>IF(ISBLANK($A295), "", VLOOKUP($A295,ITEMS!$A$1:$C$994,3,FALSE))</f>
        <v/>
      </c>
      <c r="C295" s="23" t="str">
        <f>IF(ISBLANK($A295), "", VLOOKUP($A295,ITEMS!$A$1:$B$994,2,FALSE))</f>
        <v/>
      </c>
      <c r="D295" s="24"/>
      <c r="E295" s="25"/>
      <c r="F295" s="169">
        <f t="shared" si="5"/>
        <v>0</v>
      </c>
    </row>
    <row r="296" spans="1:6" s="191" customFormat="1" x14ac:dyDescent="0.25">
      <c r="A296" s="22"/>
      <c r="B296" s="23" t="str">
        <f>IF(ISBLANK($A296), "", VLOOKUP($A296,ITEMS!$A$1:$C$994,3,FALSE))</f>
        <v/>
      </c>
      <c r="C296" s="23" t="str">
        <f>IF(ISBLANK($A296), "", VLOOKUP($A296,ITEMS!$A$1:$B$994,2,FALSE))</f>
        <v/>
      </c>
      <c r="D296" s="24"/>
      <c r="E296" s="25"/>
      <c r="F296" s="169">
        <f t="shared" si="5"/>
        <v>0</v>
      </c>
    </row>
    <row r="297" spans="1:6" s="191" customFormat="1" x14ac:dyDescent="0.25">
      <c r="A297" s="22"/>
      <c r="B297" s="23" t="str">
        <f>IF(ISBLANK($A297), "", VLOOKUP($A297,ITEMS!$A$1:$C$994,3,FALSE))</f>
        <v/>
      </c>
      <c r="C297" s="23" t="str">
        <f>IF(ISBLANK($A297), "", VLOOKUP($A297,ITEMS!$A$1:$B$994,2,FALSE))</f>
        <v/>
      </c>
      <c r="D297" s="24"/>
      <c r="E297" s="25"/>
      <c r="F297" s="169">
        <f t="shared" si="5"/>
        <v>0</v>
      </c>
    </row>
    <row r="298" spans="1:6" s="191" customFormat="1" x14ac:dyDescent="0.25">
      <c r="A298" s="22"/>
      <c r="B298" s="23" t="str">
        <f>IF(ISBLANK($A298), "", VLOOKUP($A298,ITEMS!$A$1:$C$994,3,FALSE))</f>
        <v/>
      </c>
      <c r="C298" s="23" t="str">
        <f>IF(ISBLANK($A298), "", VLOOKUP($A298,ITEMS!$A$1:$B$994,2,FALSE))</f>
        <v/>
      </c>
      <c r="D298" s="24"/>
      <c r="E298" s="25"/>
      <c r="F298" s="169">
        <f t="shared" si="5"/>
        <v>0</v>
      </c>
    </row>
    <row r="299" spans="1:6" s="191" customFormat="1" x14ac:dyDescent="0.25">
      <c r="A299" s="22"/>
      <c r="B299" s="23" t="str">
        <f>IF(ISBLANK($A299), "", VLOOKUP($A299,ITEMS!$A$1:$C$994,3,FALSE))</f>
        <v/>
      </c>
      <c r="C299" s="23" t="str">
        <f>IF(ISBLANK($A299), "", VLOOKUP($A299,ITEMS!$A$1:$B$994,2,FALSE))</f>
        <v/>
      </c>
      <c r="D299" s="24"/>
      <c r="E299" s="25"/>
      <c r="F299" s="169">
        <f t="shared" si="5"/>
        <v>0</v>
      </c>
    </row>
    <row r="300" spans="1:6" s="191" customFormat="1" x14ac:dyDescent="0.25">
      <c r="A300" s="22"/>
      <c r="B300" s="23" t="str">
        <f>IF(ISBLANK($A300), "", VLOOKUP($A300,ITEMS!$A$1:$C$994,3,FALSE))</f>
        <v/>
      </c>
      <c r="C300" s="23" t="str">
        <f>IF(ISBLANK($A300), "", VLOOKUP($A300,ITEMS!$A$1:$B$994,2,FALSE))</f>
        <v/>
      </c>
      <c r="D300" s="24"/>
      <c r="E300" s="25"/>
      <c r="F300" s="169">
        <f t="shared" si="5"/>
        <v>0</v>
      </c>
    </row>
    <row r="301" spans="1:6" s="191" customFormat="1" x14ac:dyDescent="0.25">
      <c r="A301" s="22"/>
      <c r="B301" s="23" t="str">
        <f>IF(ISBLANK($A301), "", VLOOKUP($A301,ITEMS!$A$1:$C$994,3,FALSE))</f>
        <v/>
      </c>
      <c r="C301" s="23" t="str">
        <f>IF(ISBLANK($A301), "", VLOOKUP($A301,ITEMS!$A$1:$B$994,2,FALSE))</f>
        <v/>
      </c>
      <c r="D301" s="24"/>
      <c r="E301" s="25"/>
      <c r="F301" s="169">
        <f t="shared" si="5"/>
        <v>0</v>
      </c>
    </row>
    <row r="302" spans="1:6" s="191" customFormat="1" x14ac:dyDescent="0.25">
      <c r="A302" s="22"/>
      <c r="B302" s="23" t="str">
        <f>IF(ISBLANK($A302), "", VLOOKUP($A302,ITEMS!$A$1:$C$994,3,FALSE))</f>
        <v/>
      </c>
      <c r="C302" s="23" t="str">
        <f>IF(ISBLANK($A302), "", VLOOKUP($A302,ITEMS!$A$1:$B$994,2,FALSE))</f>
        <v/>
      </c>
      <c r="D302" s="24"/>
      <c r="E302" s="25"/>
      <c r="F302" s="169">
        <f t="shared" si="5"/>
        <v>0</v>
      </c>
    </row>
    <row r="303" spans="1:6" s="191" customFormat="1" x14ac:dyDescent="0.25">
      <c r="A303" s="22"/>
      <c r="B303" s="23" t="str">
        <f>IF(ISBLANK($A303), "", VLOOKUP($A303,ITEMS!$A$1:$C$994,3,FALSE))</f>
        <v/>
      </c>
      <c r="C303" s="23" t="str">
        <f>IF(ISBLANK($A303), "", VLOOKUP($A303,ITEMS!$A$1:$B$994,2,FALSE))</f>
        <v/>
      </c>
      <c r="D303" s="24"/>
      <c r="E303" s="25"/>
      <c r="F303" s="169">
        <f t="shared" si="5"/>
        <v>0</v>
      </c>
    </row>
    <row r="304" spans="1:6" s="191" customFormat="1" x14ac:dyDescent="0.25">
      <c r="A304" s="22"/>
      <c r="B304" s="23" t="str">
        <f>IF(ISBLANK($A304), "", VLOOKUP($A304,ITEMS!$A$1:$C$994,3,FALSE))</f>
        <v/>
      </c>
      <c r="C304" s="23" t="str">
        <f>IF(ISBLANK($A304), "", VLOOKUP($A304,ITEMS!$A$1:$B$994,2,FALSE))</f>
        <v/>
      </c>
      <c r="D304" s="24"/>
      <c r="E304" s="25"/>
      <c r="F304" s="169">
        <f t="shared" si="5"/>
        <v>0</v>
      </c>
    </row>
    <row r="305" spans="1:6" s="191" customFormat="1" x14ac:dyDescent="0.25">
      <c r="A305" s="22"/>
      <c r="B305" s="23" t="str">
        <f>IF(ISBLANK($A305), "", VLOOKUP($A305,ITEMS!$A$1:$C$994,3,FALSE))</f>
        <v/>
      </c>
      <c r="C305" s="23" t="str">
        <f>IF(ISBLANK($A305), "", VLOOKUP($A305,ITEMS!$A$1:$B$994,2,FALSE))</f>
        <v/>
      </c>
      <c r="D305" s="24"/>
      <c r="E305" s="25"/>
      <c r="F305" s="169">
        <f t="shared" si="5"/>
        <v>0</v>
      </c>
    </row>
    <row r="306" spans="1:6" s="191" customFormat="1" x14ac:dyDescent="0.25">
      <c r="A306" s="22"/>
      <c r="B306" s="23" t="str">
        <f>IF(ISBLANK($A306), "", VLOOKUP($A306,ITEMS!$A$1:$C$994,3,FALSE))</f>
        <v/>
      </c>
      <c r="C306" s="23" t="str">
        <f>IF(ISBLANK($A306), "", VLOOKUP($A306,ITEMS!$A$1:$B$994,2,FALSE))</f>
        <v/>
      </c>
      <c r="D306" s="24"/>
      <c r="E306" s="25"/>
      <c r="F306" s="169">
        <f t="shared" si="5"/>
        <v>0</v>
      </c>
    </row>
    <row r="307" spans="1:6" s="191" customFormat="1" x14ac:dyDescent="0.25">
      <c r="A307" s="22"/>
      <c r="B307" s="23" t="str">
        <f>IF(ISBLANK($A307), "", VLOOKUP($A307,ITEMS!$A$1:$C$994,3,FALSE))</f>
        <v/>
      </c>
      <c r="C307" s="23" t="str">
        <f>IF(ISBLANK($A307), "", VLOOKUP($A307,ITEMS!$A$1:$B$994,2,FALSE))</f>
        <v/>
      </c>
      <c r="D307" s="24"/>
      <c r="E307" s="25"/>
      <c r="F307" s="169">
        <f t="shared" si="5"/>
        <v>0</v>
      </c>
    </row>
    <row r="308" spans="1:6" s="191" customFormat="1" x14ac:dyDescent="0.25">
      <c r="A308" s="22"/>
      <c r="B308" s="23" t="str">
        <f>IF(ISBLANK($A308), "", VLOOKUP($A308,ITEMS!$A$1:$C$994,3,FALSE))</f>
        <v/>
      </c>
      <c r="C308" s="23" t="str">
        <f>IF(ISBLANK($A308), "", VLOOKUP($A308,ITEMS!$A$1:$B$994,2,FALSE))</f>
        <v/>
      </c>
      <c r="D308" s="24"/>
      <c r="E308" s="25"/>
      <c r="F308" s="169">
        <f t="shared" si="5"/>
        <v>0</v>
      </c>
    </row>
    <row r="309" spans="1:6" s="191" customFormat="1" x14ac:dyDescent="0.25">
      <c r="A309" s="22"/>
      <c r="B309" s="23" t="str">
        <f>IF(ISBLANK($A309), "", VLOOKUP($A309,ITEMS!$A$1:$C$994,3,FALSE))</f>
        <v/>
      </c>
      <c r="C309" s="23" t="str">
        <f>IF(ISBLANK($A309), "", VLOOKUP($A309,ITEMS!$A$1:$B$994,2,FALSE))</f>
        <v/>
      </c>
      <c r="D309" s="24"/>
      <c r="E309" s="25"/>
      <c r="F309" s="169">
        <f t="shared" si="5"/>
        <v>0</v>
      </c>
    </row>
    <row r="310" spans="1:6" s="191" customFormat="1" x14ac:dyDescent="0.25">
      <c r="A310" s="22"/>
      <c r="B310" s="23" t="str">
        <f>IF(ISBLANK($A310), "", VLOOKUP($A310,ITEMS!$A$1:$C$994,3,FALSE))</f>
        <v/>
      </c>
      <c r="C310" s="23" t="str">
        <f>IF(ISBLANK($A310), "", VLOOKUP($A310,ITEMS!$A$1:$B$994,2,FALSE))</f>
        <v/>
      </c>
      <c r="D310" s="24"/>
      <c r="E310" s="25"/>
      <c r="F310" s="169">
        <f t="shared" si="5"/>
        <v>0</v>
      </c>
    </row>
    <row r="311" spans="1:6" s="191" customFormat="1" x14ac:dyDescent="0.25">
      <c r="A311" s="22"/>
      <c r="B311" s="23" t="str">
        <f>IF(ISBLANK($A311), "", VLOOKUP($A311,ITEMS!$A$1:$C$994,3,FALSE))</f>
        <v/>
      </c>
      <c r="C311" s="23" t="str">
        <f>IF(ISBLANK($A311), "", VLOOKUP($A311,ITEMS!$A$1:$B$994,2,FALSE))</f>
        <v/>
      </c>
      <c r="D311" s="24"/>
      <c r="E311" s="25"/>
      <c r="F311" s="169">
        <f t="shared" si="5"/>
        <v>0</v>
      </c>
    </row>
    <row r="312" spans="1:6" s="191" customFormat="1" x14ac:dyDescent="0.25">
      <c r="A312" s="22"/>
      <c r="B312" s="23" t="str">
        <f>IF(ISBLANK($A312), "", VLOOKUP($A312,ITEMS!$A$1:$C$994,3,FALSE))</f>
        <v/>
      </c>
      <c r="C312" s="23" t="str">
        <f>IF(ISBLANK($A312), "", VLOOKUP($A312,ITEMS!$A$1:$B$994,2,FALSE))</f>
        <v/>
      </c>
      <c r="D312" s="24"/>
      <c r="E312" s="25"/>
      <c r="F312" s="169">
        <f t="shared" si="5"/>
        <v>0</v>
      </c>
    </row>
    <row r="313" spans="1:6" s="191" customFormat="1" x14ac:dyDescent="0.25">
      <c r="A313" s="22"/>
      <c r="B313" s="23" t="str">
        <f>IF(ISBLANK($A313), "", VLOOKUP($A313,ITEMS!$A$1:$C$994,3,FALSE))</f>
        <v/>
      </c>
      <c r="C313" s="23" t="str">
        <f>IF(ISBLANK($A313), "", VLOOKUP($A313,ITEMS!$A$1:$B$994,2,FALSE))</f>
        <v/>
      </c>
      <c r="D313" s="24"/>
      <c r="E313" s="25"/>
      <c r="F313" s="169">
        <f t="shared" si="5"/>
        <v>0</v>
      </c>
    </row>
    <row r="314" spans="1:6" s="191" customFormat="1" x14ac:dyDescent="0.25">
      <c r="A314" s="22"/>
      <c r="B314" s="23" t="str">
        <f>IF(ISBLANK($A314), "", VLOOKUP($A314,ITEMS!$A$1:$C$994,3,FALSE))</f>
        <v/>
      </c>
      <c r="C314" s="23" t="str">
        <f>IF(ISBLANK($A314), "", VLOOKUP($A314,ITEMS!$A$1:$B$994,2,FALSE))</f>
        <v/>
      </c>
      <c r="D314" s="24"/>
      <c r="E314" s="25"/>
      <c r="F314" s="169">
        <f t="shared" si="5"/>
        <v>0</v>
      </c>
    </row>
    <row r="315" spans="1:6" s="191" customFormat="1" x14ac:dyDescent="0.25">
      <c r="A315" s="22"/>
      <c r="B315" s="23" t="str">
        <f>IF(ISBLANK($A315), "", VLOOKUP($A315,ITEMS!$A$1:$C$994,3,FALSE))</f>
        <v/>
      </c>
      <c r="C315" s="23" t="str">
        <f>IF(ISBLANK($A315), "", VLOOKUP($A315,ITEMS!$A$1:$B$994,2,FALSE))</f>
        <v/>
      </c>
      <c r="D315" s="24"/>
      <c r="E315" s="25"/>
      <c r="F315" s="169">
        <f t="shared" si="5"/>
        <v>0</v>
      </c>
    </row>
    <row r="316" spans="1:6" s="191" customFormat="1" x14ac:dyDescent="0.25">
      <c r="A316" s="22"/>
      <c r="B316" s="23" t="str">
        <f>IF(ISBLANK($A316), "", VLOOKUP($A316,ITEMS!$A$1:$C$994,3,FALSE))</f>
        <v/>
      </c>
      <c r="C316" s="23" t="str">
        <f>IF(ISBLANK($A316), "", VLOOKUP($A316,ITEMS!$A$1:$B$994,2,FALSE))</f>
        <v/>
      </c>
      <c r="D316" s="24"/>
      <c r="E316" s="25"/>
      <c r="F316" s="169">
        <f t="shared" si="5"/>
        <v>0</v>
      </c>
    </row>
    <row r="317" spans="1:6" s="191" customFormat="1" x14ac:dyDescent="0.25">
      <c r="A317" s="22"/>
      <c r="B317" s="23" t="str">
        <f>IF(ISBLANK($A317), "", VLOOKUP($A317,ITEMS!$A$1:$C$994,3,FALSE))</f>
        <v/>
      </c>
      <c r="C317" s="23" t="str">
        <f>IF(ISBLANK($A317), "", VLOOKUP($A317,ITEMS!$A$1:$B$994,2,FALSE))</f>
        <v/>
      </c>
      <c r="D317" s="24"/>
      <c r="E317" s="25"/>
      <c r="F317" s="169">
        <f t="shared" si="5"/>
        <v>0</v>
      </c>
    </row>
    <row r="318" spans="1:6" s="191" customFormat="1" x14ac:dyDescent="0.25">
      <c r="A318" s="22"/>
      <c r="B318" s="23" t="str">
        <f>IF(ISBLANK($A318), "", VLOOKUP($A318,ITEMS!$A$1:$C$994,3,FALSE))</f>
        <v/>
      </c>
      <c r="C318" s="23" t="str">
        <f>IF(ISBLANK($A318), "", VLOOKUP($A318,ITEMS!$A$1:$B$994,2,FALSE))</f>
        <v/>
      </c>
      <c r="D318" s="24"/>
      <c r="E318" s="25"/>
      <c r="F318" s="169">
        <f t="shared" si="5"/>
        <v>0</v>
      </c>
    </row>
    <row r="319" spans="1:6" s="191" customFormat="1" x14ac:dyDescent="0.25">
      <c r="A319" s="22"/>
      <c r="B319" s="23" t="str">
        <f>IF(ISBLANK($A319), "", VLOOKUP($A319,ITEMS!$A$1:$C$994,3,FALSE))</f>
        <v/>
      </c>
      <c r="C319" s="23" t="str">
        <f>IF(ISBLANK($A319), "", VLOOKUP($A319,ITEMS!$A$1:$B$994,2,FALSE))</f>
        <v/>
      </c>
      <c r="D319" s="24"/>
      <c r="E319" s="25"/>
      <c r="F319" s="169">
        <f t="shared" si="5"/>
        <v>0</v>
      </c>
    </row>
    <row r="320" spans="1:6" s="191" customFormat="1" x14ac:dyDescent="0.25">
      <c r="A320" s="22"/>
      <c r="B320" s="23" t="str">
        <f>IF(ISBLANK($A320), "", VLOOKUP($A320,ITEMS!$A$1:$C$994,3,FALSE))</f>
        <v/>
      </c>
      <c r="C320" s="23" t="str">
        <f>IF(ISBLANK($A320), "", VLOOKUP($A320,ITEMS!$A$1:$B$994,2,FALSE))</f>
        <v/>
      </c>
      <c r="D320" s="24"/>
      <c r="E320" s="25"/>
      <c r="F320" s="169">
        <f t="shared" si="5"/>
        <v>0</v>
      </c>
    </row>
    <row r="321" spans="1:6" s="191" customFormat="1" x14ac:dyDescent="0.25">
      <c r="A321" s="22"/>
      <c r="B321" s="23" t="str">
        <f>IF(ISBLANK($A321), "", VLOOKUP($A321,ITEMS!$A$1:$C$994,3,FALSE))</f>
        <v/>
      </c>
      <c r="C321" s="23" t="str">
        <f>IF(ISBLANK($A321), "", VLOOKUP($A321,ITEMS!$A$1:$B$994,2,FALSE))</f>
        <v/>
      </c>
      <c r="D321" s="24"/>
      <c r="E321" s="25"/>
      <c r="F321" s="169">
        <f t="shared" si="5"/>
        <v>0</v>
      </c>
    </row>
    <row r="322" spans="1:6" s="191" customFormat="1" x14ac:dyDescent="0.25">
      <c r="A322" s="22"/>
      <c r="B322" s="23" t="str">
        <f>IF(ISBLANK($A322), "", VLOOKUP($A322,ITEMS!$A$1:$C$994,3,FALSE))</f>
        <v/>
      </c>
      <c r="C322" s="23" t="str">
        <f>IF(ISBLANK($A322), "", VLOOKUP($A322,ITEMS!$A$1:$B$994,2,FALSE))</f>
        <v/>
      </c>
      <c r="D322" s="24"/>
      <c r="E322" s="25"/>
      <c r="F322" s="169">
        <f t="shared" si="5"/>
        <v>0</v>
      </c>
    </row>
    <row r="323" spans="1:6" s="191" customFormat="1" x14ac:dyDescent="0.25">
      <c r="A323" s="22"/>
      <c r="B323" s="23" t="str">
        <f>IF(ISBLANK($A323), "", VLOOKUP($A323,ITEMS!$A$1:$C$994,3,FALSE))</f>
        <v/>
      </c>
      <c r="C323" s="23" t="str">
        <f>IF(ISBLANK($A323), "", VLOOKUP($A323,ITEMS!$A$1:$B$994,2,FALSE))</f>
        <v/>
      </c>
      <c r="D323" s="24"/>
      <c r="E323" s="25"/>
      <c r="F323" s="169">
        <f t="shared" si="5"/>
        <v>0</v>
      </c>
    </row>
    <row r="324" spans="1:6" s="191" customFormat="1" x14ac:dyDescent="0.25">
      <c r="A324" s="22"/>
      <c r="B324" s="23" t="str">
        <f>IF(ISBLANK($A324), "", VLOOKUP($A324,ITEMS!$A$1:$C$994,3,FALSE))</f>
        <v/>
      </c>
      <c r="C324" s="23" t="str">
        <f>IF(ISBLANK($A324), "", VLOOKUP($A324,ITEMS!$A$1:$B$994,2,FALSE))</f>
        <v/>
      </c>
      <c r="D324" s="24"/>
      <c r="E324" s="25"/>
      <c r="F324" s="169">
        <f t="shared" si="5"/>
        <v>0</v>
      </c>
    </row>
    <row r="325" spans="1:6" s="191" customFormat="1" x14ac:dyDescent="0.25">
      <c r="A325" s="22"/>
      <c r="B325" s="23" t="str">
        <f>IF(ISBLANK($A325), "", VLOOKUP($A325,ITEMS!$A$1:$C$994,3,FALSE))</f>
        <v/>
      </c>
      <c r="C325" s="23" t="str">
        <f>IF(ISBLANK($A325), "", VLOOKUP($A325,ITEMS!$A$1:$B$994,2,FALSE))</f>
        <v/>
      </c>
      <c r="D325" s="24"/>
      <c r="E325" s="25"/>
      <c r="F325" s="169">
        <f t="shared" ref="F325:F340" si="6">D325*E325</f>
        <v>0</v>
      </c>
    </row>
    <row r="326" spans="1:6" s="191" customFormat="1" x14ac:dyDescent="0.25">
      <c r="A326" s="22"/>
      <c r="B326" s="23" t="str">
        <f>IF(ISBLANK($A326), "", VLOOKUP($A326,ITEMS!$A$1:$C$994,3,FALSE))</f>
        <v/>
      </c>
      <c r="C326" s="23" t="str">
        <f>IF(ISBLANK($A326), "", VLOOKUP($A326,ITEMS!$A$1:$B$994,2,FALSE))</f>
        <v/>
      </c>
      <c r="D326" s="24"/>
      <c r="E326" s="25"/>
      <c r="F326" s="169">
        <f t="shared" si="6"/>
        <v>0</v>
      </c>
    </row>
    <row r="327" spans="1:6" s="191" customFormat="1" x14ac:dyDescent="0.25">
      <c r="A327" s="22"/>
      <c r="B327" s="23" t="str">
        <f>IF(ISBLANK($A327), "", VLOOKUP($A327,ITEMS!$A$1:$C$994,3,FALSE))</f>
        <v/>
      </c>
      <c r="C327" s="23" t="str">
        <f>IF(ISBLANK($A327), "", VLOOKUP($A327,ITEMS!$A$1:$B$994,2,FALSE))</f>
        <v/>
      </c>
      <c r="D327" s="24"/>
      <c r="E327" s="25"/>
      <c r="F327" s="169">
        <f t="shared" si="6"/>
        <v>0</v>
      </c>
    </row>
    <row r="328" spans="1:6" s="191" customFormat="1" x14ac:dyDescent="0.25">
      <c r="A328" s="22"/>
      <c r="B328" s="23" t="str">
        <f>IF(ISBLANK($A328), "", VLOOKUP($A328,ITEMS!$A$1:$C$994,3,FALSE))</f>
        <v/>
      </c>
      <c r="C328" s="23" t="str">
        <f>IF(ISBLANK($A328), "", VLOOKUP($A328,ITEMS!$A$1:$B$994,2,FALSE))</f>
        <v/>
      </c>
      <c r="D328" s="24"/>
      <c r="E328" s="25"/>
      <c r="F328" s="169">
        <f t="shared" si="6"/>
        <v>0</v>
      </c>
    </row>
    <row r="329" spans="1:6" s="191" customFormat="1" x14ac:dyDescent="0.25">
      <c r="A329" s="22"/>
      <c r="B329" s="23" t="str">
        <f>IF(ISBLANK($A329), "", VLOOKUP($A329,ITEMS!$A$1:$C$994,3,FALSE))</f>
        <v/>
      </c>
      <c r="C329" s="23" t="str">
        <f>IF(ISBLANK($A329), "", VLOOKUP($A329,ITEMS!$A$1:$B$994,2,FALSE))</f>
        <v/>
      </c>
      <c r="D329" s="24"/>
      <c r="E329" s="25"/>
      <c r="F329" s="169">
        <f t="shared" si="6"/>
        <v>0</v>
      </c>
    </row>
    <row r="330" spans="1:6" s="191" customFormat="1" x14ac:dyDescent="0.25">
      <c r="A330" s="22"/>
      <c r="B330" s="23" t="str">
        <f>IF(ISBLANK($A330), "", VLOOKUP($A330,ITEMS!$A$1:$C$994,3,FALSE))</f>
        <v/>
      </c>
      <c r="C330" s="23" t="str">
        <f>IF(ISBLANK($A330), "", VLOOKUP($A330,ITEMS!$A$1:$B$994,2,FALSE))</f>
        <v/>
      </c>
      <c r="D330" s="24"/>
      <c r="E330" s="25"/>
      <c r="F330" s="169">
        <f t="shared" si="6"/>
        <v>0</v>
      </c>
    </row>
    <row r="331" spans="1:6" s="191" customFormat="1" x14ac:dyDescent="0.25">
      <c r="A331" s="22"/>
      <c r="B331" s="23" t="str">
        <f>IF(ISBLANK($A331), "", VLOOKUP($A331,ITEMS!$A$1:$C$994,3,FALSE))</f>
        <v/>
      </c>
      <c r="C331" s="23" t="str">
        <f>IF(ISBLANK($A331), "", VLOOKUP($A331,ITEMS!$A$1:$B$994,2,FALSE))</f>
        <v/>
      </c>
      <c r="D331" s="24"/>
      <c r="E331" s="25"/>
      <c r="F331" s="169">
        <f t="shared" si="6"/>
        <v>0</v>
      </c>
    </row>
    <row r="332" spans="1:6" s="191" customFormat="1" x14ac:dyDescent="0.25">
      <c r="A332" s="22"/>
      <c r="B332" s="23" t="str">
        <f>IF(ISBLANK($A332), "", VLOOKUP($A332,ITEMS!$A$1:$C$994,3,FALSE))</f>
        <v/>
      </c>
      <c r="C332" s="23" t="str">
        <f>IF(ISBLANK($A332), "", VLOOKUP($A332,ITEMS!$A$1:$B$994,2,FALSE))</f>
        <v/>
      </c>
      <c r="D332" s="24"/>
      <c r="E332" s="25"/>
      <c r="F332" s="169">
        <f t="shared" si="6"/>
        <v>0</v>
      </c>
    </row>
    <row r="333" spans="1:6" s="191" customFormat="1" x14ac:dyDescent="0.25">
      <c r="A333" s="22"/>
      <c r="B333" s="23" t="str">
        <f>IF(ISBLANK($A333), "", VLOOKUP($A333,ITEMS!$A$1:$C$994,3,FALSE))</f>
        <v/>
      </c>
      <c r="C333" s="23" t="str">
        <f>IF(ISBLANK($A333), "", VLOOKUP($A333,ITEMS!$A$1:$B$994,2,FALSE))</f>
        <v/>
      </c>
      <c r="D333" s="24"/>
      <c r="E333" s="25"/>
      <c r="F333" s="169">
        <f t="shared" si="6"/>
        <v>0</v>
      </c>
    </row>
    <row r="334" spans="1:6" s="191" customFormat="1" x14ac:dyDescent="0.25">
      <c r="A334" s="22"/>
      <c r="B334" s="23" t="str">
        <f>IF(ISBLANK($A334), "", VLOOKUP($A334,ITEMS!$A$1:$C$994,3,FALSE))</f>
        <v/>
      </c>
      <c r="C334" s="23" t="str">
        <f>IF(ISBLANK($A334), "", VLOOKUP($A334,ITEMS!$A$1:$B$994,2,FALSE))</f>
        <v/>
      </c>
      <c r="D334" s="24"/>
      <c r="E334" s="25"/>
      <c r="F334" s="169">
        <f t="shared" si="6"/>
        <v>0</v>
      </c>
    </row>
    <row r="335" spans="1:6" s="191" customFormat="1" x14ac:dyDescent="0.25">
      <c r="A335" s="22"/>
      <c r="B335" s="23" t="str">
        <f>IF(ISBLANK($A335), "", VLOOKUP($A335,ITEMS!$A$1:$C$994,3,FALSE))</f>
        <v/>
      </c>
      <c r="C335" s="23" t="str">
        <f>IF(ISBLANK($A335), "", VLOOKUP($A335,ITEMS!$A$1:$B$994,2,FALSE))</f>
        <v/>
      </c>
      <c r="D335" s="24"/>
      <c r="E335" s="25"/>
      <c r="F335" s="169">
        <f t="shared" si="6"/>
        <v>0</v>
      </c>
    </row>
    <row r="336" spans="1:6" s="191" customFormat="1" x14ac:dyDescent="0.25">
      <c r="A336" s="22"/>
      <c r="B336" s="23" t="str">
        <f>IF(ISBLANK($A336), "", VLOOKUP($A336,ITEMS!$A$1:$C$994,3,FALSE))</f>
        <v/>
      </c>
      <c r="C336" s="23" t="str">
        <f>IF(ISBLANK($A336), "", VLOOKUP($A336,ITEMS!$A$1:$B$994,2,FALSE))</f>
        <v/>
      </c>
      <c r="D336" s="24"/>
      <c r="E336" s="25"/>
      <c r="F336" s="169">
        <f t="shared" si="6"/>
        <v>0</v>
      </c>
    </row>
    <row r="337" spans="1:6" s="191" customFormat="1" x14ac:dyDescent="0.25">
      <c r="A337" s="22"/>
      <c r="B337" s="23" t="str">
        <f>IF(ISBLANK($A337), "", VLOOKUP($A337,ITEMS!$A$1:$C$994,3,FALSE))</f>
        <v/>
      </c>
      <c r="C337" s="23" t="str">
        <f>IF(ISBLANK($A337), "", VLOOKUP($A337,ITEMS!$A$1:$B$994,2,FALSE))</f>
        <v/>
      </c>
      <c r="D337" s="24"/>
      <c r="E337" s="25"/>
      <c r="F337" s="169">
        <f t="shared" si="6"/>
        <v>0</v>
      </c>
    </row>
    <row r="338" spans="1:6" s="191" customFormat="1" x14ac:dyDescent="0.25">
      <c r="A338" s="22"/>
      <c r="B338" s="23" t="str">
        <f>IF(ISBLANK($A338), "", VLOOKUP($A338,ITEMS!$A$1:$C$994,3,FALSE))</f>
        <v/>
      </c>
      <c r="C338" s="23" t="str">
        <f>IF(ISBLANK($A338), "", VLOOKUP($A338,ITEMS!$A$1:$B$994,2,FALSE))</f>
        <v/>
      </c>
      <c r="D338" s="24"/>
      <c r="E338" s="25"/>
      <c r="F338" s="169">
        <f t="shared" si="6"/>
        <v>0</v>
      </c>
    </row>
    <row r="339" spans="1:6" s="191" customFormat="1" x14ac:dyDescent="0.25">
      <c r="A339" s="22"/>
      <c r="B339" s="23" t="str">
        <f>IF(ISBLANK($A339), "", VLOOKUP($A339,ITEMS!$A$1:$C$994,3,FALSE))</f>
        <v/>
      </c>
      <c r="C339" s="23" t="str">
        <f>IF(ISBLANK($A339), "", VLOOKUP($A339,ITEMS!$A$1:$B$994,2,FALSE))</f>
        <v/>
      </c>
      <c r="D339" s="24"/>
      <c r="E339" s="25"/>
      <c r="F339" s="169">
        <f t="shared" si="6"/>
        <v>0</v>
      </c>
    </row>
    <row r="340" spans="1:6" s="191" customFormat="1" x14ac:dyDescent="0.25">
      <c r="A340" s="22"/>
      <c r="B340" s="23" t="str">
        <f>IF(ISBLANK($A340), "", VLOOKUP($A340,ITEMS!$A$1:$C$994,3,FALSE))</f>
        <v/>
      </c>
      <c r="C340" s="23" t="str">
        <f>IF(ISBLANK($A340), "", VLOOKUP($A340,ITEMS!$A$1:$B$994,2,FALSE))</f>
        <v/>
      </c>
      <c r="D340" s="24"/>
      <c r="E340" s="25"/>
      <c r="F340" s="169">
        <f t="shared" si="6"/>
        <v>0</v>
      </c>
    </row>
    <row r="341" spans="1:6" s="191" customFormat="1" x14ac:dyDescent="0.25">
      <c r="A341" s="22"/>
      <c r="B341" s="23" t="str">
        <f>IF(ISBLANK($A341), "", VLOOKUP($A341,ITEMS!$A$1:$C$994,3,FALSE))</f>
        <v/>
      </c>
      <c r="C341" s="23" t="str">
        <f>IF(ISBLANK($A341), "", VLOOKUP($A341,ITEMS!$A$1:$B$994,2,FALSE))</f>
        <v/>
      </c>
      <c r="D341" s="24"/>
      <c r="E341" s="25"/>
      <c r="F341" s="169">
        <f t="shared" ref="F341:F390" si="7">D341*E341</f>
        <v>0</v>
      </c>
    </row>
    <row r="342" spans="1:6" s="191" customFormat="1" x14ac:dyDescent="0.25">
      <c r="A342" s="22"/>
      <c r="B342" s="23" t="str">
        <f>IF(ISBLANK($A342), "", VLOOKUP($A342,ITEMS!$A$1:$C$994,3,FALSE))</f>
        <v/>
      </c>
      <c r="C342" s="23" t="str">
        <f>IF(ISBLANK($A342), "", VLOOKUP($A342,ITEMS!$A$1:$B$994,2,FALSE))</f>
        <v/>
      </c>
      <c r="D342" s="24"/>
      <c r="E342" s="25"/>
      <c r="F342" s="169">
        <f t="shared" si="7"/>
        <v>0</v>
      </c>
    </row>
    <row r="343" spans="1:6" s="191" customFormat="1" x14ac:dyDescent="0.25">
      <c r="A343" s="22"/>
      <c r="B343" s="23" t="str">
        <f>IF(ISBLANK($A343), "", VLOOKUP($A343,ITEMS!$A$1:$C$994,3,FALSE))</f>
        <v/>
      </c>
      <c r="C343" s="23" t="str">
        <f>IF(ISBLANK($A343), "", VLOOKUP($A343,ITEMS!$A$1:$B$994,2,FALSE))</f>
        <v/>
      </c>
      <c r="D343" s="24"/>
      <c r="E343" s="25"/>
      <c r="F343" s="169">
        <f t="shared" si="7"/>
        <v>0</v>
      </c>
    </row>
    <row r="344" spans="1:6" s="191" customFormat="1" x14ac:dyDescent="0.25">
      <c r="A344" s="22"/>
      <c r="B344" s="23" t="str">
        <f>IF(ISBLANK($A344), "", VLOOKUP($A344,ITEMS!$A$1:$C$994,3,FALSE))</f>
        <v/>
      </c>
      <c r="C344" s="23" t="str">
        <f>IF(ISBLANK($A344), "", VLOOKUP($A344,ITEMS!$A$1:$B$994,2,FALSE))</f>
        <v/>
      </c>
      <c r="D344" s="24"/>
      <c r="E344" s="25"/>
      <c r="F344" s="169">
        <f t="shared" si="7"/>
        <v>0</v>
      </c>
    </row>
    <row r="345" spans="1:6" s="191" customFormat="1" x14ac:dyDescent="0.25">
      <c r="A345" s="22"/>
      <c r="B345" s="23" t="str">
        <f>IF(ISBLANK($A345), "", VLOOKUP($A345,ITEMS!$A$1:$C$994,3,FALSE))</f>
        <v/>
      </c>
      <c r="C345" s="23" t="str">
        <f>IF(ISBLANK($A345), "", VLOOKUP($A345,ITEMS!$A$1:$B$994,2,FALSE))</f>
        <v/>
      </c>
      <c r="D345" s="24"/>
      <c r="E345" s="25"/>
      <c r="F345" s="169">
        <f t="shared" si="7"/>
        <v>0</v>
      </c>
    </row>
    <row r="346" spans="1:6" s="191" customFormat="1" x14ac:dyDescent="0.25">
      <c r="A346" s="22"/>
      <c r="B346" s="23" t="str">
        <f>IF(ISBLANK($A346), "", VLOOKUP($A346,ITEMS!$A$1:$C$994,3,FALSE))</f>
        <v/>
      </c>
      <c r="C346" s="23" t="str">
        <f>IF(ISBLANK($A346), "", VLOOKUP($A346,ITEMS!$A$1:$B$994,2,FALSE))</f>
        <v/>
      </c>
      <c r="D346" s="24"/>
      <c r="E346" s="25"/>
      <c r="F346" s="169">
        <f t="shared" si="7"/>
        <v>0</v>
      </c>
    </row>
    <row r="347" spans="1:6" s="191" customFormat="1" x14ac:dyDescent="0.25">
      <c r="A347" s="22"/>
      <c r="B347" s="23" t="str">
        <f>IF(ISBLANK($A347), "", VLOOKUP($A347,ITEMS!$A$1:$C$994,3,FALSE))</f>
        <v/>
      </c>
      <c r="C347" s="23" t="str">
        <f>IF(ISBLANK($A347), "", VLOOKUP($A347,ITEMS!$A$1:$B$994,2,FALSE))</f>
        <v/>
      </c>
      <c r="D347" s="24"/>
      <c r="E347" s="25"/>
      <c r="F347" s="169">
        <f t="shared" si="7"/>
        <v>0</v>
      </c>
    </row>
    <row r="348" spans="1:6" x14ac:dyDescent="0.25">
      <c r="A348" s="22"/>
      <c r="B348" s="23" t="str">
        <f>IF(ISBLANK($A348), "", VLOOKUP($A348,ITEMS!$A$1:$C$994,3,FALSE))</f>
        <v/>
      </c>
      <c r="C348" s="23" t="str">
        <f>IF(ISBLANK($A348), "", VLOOKUP($A348,ITEMS!$A$1:$B$994,2,FALSE))</f>
        <v/>
      </c>
      <c r="D348" s="24"/>
      <c r="E348" s="25"/>
      <c r="F348" s="169">
        <f t="shared" si="7"/>
        <v>0</v>
      </c>
    </row>
    <row r="349" spans="1:6" x14ac:dyDescent="0.25">
      <c r="A349" s="22"/>
      <c r="B349" s="23" t="str">
        <f>IF(ISBLANK($A349), "", VLOOKUP($A349,ITEMS!$A$1:$C$994,3,FALSE))</f>
        <v/>
      </c>
      <c r="C349" s="23" t="str">
        <f>IF(ISBLANK($A349), "", VLOOKUP($A349,ITEMS!$A$1:$B$994,2,FALSE))</f>
        <v/>
      </c>
      <c r="D349" s="24"/>
      <c r="E349" s="25"/>
      <c r="F349" s="169">
        <f t="shared" si="7"/>
        <v>0</v>
      </c>
    </row>
    <row r="350" spans="1:6" x14ac:dyDescent="0.25">
      <c r="A350" s="22"/>
      <c r="B350" s="23" t="str">
        <f>IF(ISBLANK($A350), "", VLOOKUP($A350,ITEMS!$A$1:$C$994,3,FALSE))</f>
        <v/>
      </c>
      <c r="C350" s="23" t="str">
        <f>IF(ISBLANK($A350), "", VLOOKUP($A350,ITEMS!$A$1:$B$994,2,FALSE))</f>
        <v/>
      </c>
      <c r="D350" s="24"/>
      <c r="E350" s="25"/>
      <c r="F350" s="169">
        <f t="shared" si="7"/>
        <v>0</v>
      </c>
    </row>
    <row r="351" spans="1:6" x14ac:dyDescent="0.25">
      <c r="A351" s="22"/>
      <c r="B351" s="23" t="str">
        <f>IF(ISBLANK($A351), "", VLOOKUP($A351,ITEMS!$A$1:$C$994,3,FALSE))</f>
        <v/>
      </c>
      <c r="C351" s="23" t="str">
        <f>IF(ISBLANK($A351), "", VLOOKUP($A351,ITEMS!$A$1:$B$994,2,FALSE))</f>
        <v/>
      </c>
      <c r="D351" s="24"/>
      <c r="E351" s="25"/>
      <c r="F351" s="169">
        <f t="shared" si="7"/>
        <v>0</v>
      </c>
    </row>
    <row r="352" spans="1:6" x14ac:dyDescent="0.25">
      <c r="A352" s="22"/>
      <c r="B352" s="23" t="str">
        <f>IF(ISBLANK($A352), "", VLOOKUP($A352,ITEMS!$A$1:$C$994,3,FALSE))</f>
        <v/>
      </c>
      <c r="C352" s="23" t="str">
        <f>IF(ISBLANK($A352), "", VLOOKUP($A352,ITEMS!$A$1:$B$994,2,FALSE))</f>
        <v/>
      </c>
      <c r="D352" s="24"/>
      <c r="E352" s="25"/>
      <c r="F352" s="169">
        <f t="shared" si="7"/>
        <v>0</v>
      </c>
    </row>
    <row r="353" spans="1:6" x14ac:dyDescent="0.25">
      <c r="A353" s="22"/>
      <c r="B353" s="23" t="str">
        <f>IF(ISBLANK($A353), "", VLOOKUP($A353,ITEMS!$A$1:$C$994,3,FALSE))</f>
        <v/>
      </c>
      <c r="C353" s="23" t="str">
        <f>IF(ISBLANK($A353), "", VLOOKUP($A353,ITEMS!$A$1:$B$994,2,FALSE))</f>
        <v/>
      </c>
      <c r="D353" s="24"/>
      <c r="E353" s="25"/>
      <c r="F353" s="169">
        <f t="shared" si="7"/>
        <v>0</v>
      </c>
    </row>
    <row r="354" spans="1:6" x14ac:dyDescent="0.25">
      <c r="A354" s="22"/>
      <c r="B354" s="23" t="str">
        <f>IF(ISBLANK($A354), "", VLOOKUP($A354,ITEMS!$A$1:$C$994,3,FALSE))</f>
        <v/>
      </c>
      <c r="C354" s="23" t="str">
        <f>IF(ISBLANK($A354), "", VLOOKUP($A354,ITEMS!$A$1:$B$994,2,FALSE))</f>
        <v/>
      </c>
      <c r="D354" s="24"/>
      <c r="E354" s="25"/>
      <c r="F354" s="169">
        <f t="shared" si="7"/>
        <v>0</v>
      </c>
    </row>
    <row r="355" spans="1:6" x14ac:dyDescent="0.25">
      <c r="A355" s="22"/>
      <c r="B355" s="23" t="str">
        <f>IF(ISBLANK($A355), "", VLOOKUP($A355,ITEMS!$A$1:$C$994,3,FALSE))</f>
        <v/>
      </c>
      <c r="C355" s="23" t="str">
        <f>IF(ISBLANK($A355), "", VLOOKUP($A355,ITEMS!$A$1:$B$994,2,FALSE))</f>
        <v/>
      </c>
      <c r="D355" s="24"/>
      <c r="E355" s="25"/>
      <c r="F355" s="169">
        <f t="shared" si="7"/>
        <v>0</v>
      </c>
    </row>
    <row r="356" spans="1:6" x14ac:dyDescent="0.25">
      <c r="A356" s="22"/>
      <c r="B356" s="23" t="str">
        <f>IF(ISBLANK($A356), "", VLOOKUP($A356,ITEMS!$A$1:$C$994,3,FALSE))</f>
        <v/>
      </c>
      <c r="C356" s="23" t="str">
        <f>IF(ISBLANK($A356), "", VLOOKUP($A356,ITEMS!$A$1:$B$994,2,FALSE))</f>
        <v/>
      </c>
      <c r="D356" s="24"/>
      <c r="E356" s="25"/>
      <c r="F356" s="169">
        <f t="shared" si="7"/>
        <v>0</v>
      </c>
    </row>
    <row r="357" spans="1:6" x14ac:dyDescent="0.25">
      <c r="A357" s="22"/>
      <c r="B357" s="23" t="str">
        <f>IF(ISBLANK($A357), "", VLOOKUP($A357,ITEMS!$A$1:$C$994,3,FALSE))</f>
        <v/>
      </c>
      <c r="C357" s="23" t="str">
        <f>IF(ISBLANK($A357), "", VLOOKUP($A357,ITEMS!$A$1:$B$994,2,FALSE))</f>
        <v/>
      </c>
      <c r="D357" s="24"/>
      <c r="E357" s="25"/>
      <c r="F357" s="169">
        <f t="shared" si="7"/>
        <v>0</v>
      </c>
    </row>
    <row r="358" spans="1:6" x14ac:dyDescent="0.25">
      <c r="A358" s="22"/>
      <c r="B358" s="23" t="str">
        <f>IF(ISBLANK($A358), "", VLOOKUP($A358,ITEMS!$A$1:$C$994,3,FALSE))</f>
        <v/>
      </c>
      <c r="C358" s="23" t="str">
        <f>IF(ISBLANK($A358), "", VLOOKUP($A358,ITEMS!$A$1:$B$994,2,FALSE))</f>
        <v/>
      </c>
      <c r="D358" s="24"/>
      <c r="E358" s="25"/>
      <c r="F358" s="169">
        <f t="shared" si="7"/>
        <v>0</v>
      </c>
    </row>
    <row r="359" spans="1:6" x14ac:dyDescent="0.25">
      <c r="A359" s="22"/>
      <c r="B359" s="23" t="str">
        <f>IF(ISBLANK($A359), "", VLOOKUP($A359,ITEMS!$A$1:$C$994,3,FALSE))</f>
        <v/>
      </c>
      <c r="C359" s="23" t="str">
        <f>IF(ISBLANK($A359), "", VLOOKUP($A359,ITEMS!$A$1:$B$994,2,FALSE))</f>
        <v/>
      </c>
      <c r="D359" s="24"/>
      <c r="E359" s="25"/>
      <c r="F359" s="169">
        <f t="shared" si="7"/>
        <v>0</v>
      </c>
    </row>
    <row r="360" spans="1:6" x14ac:dyDescent="0.25">
      <c r="A360" s="22"/>
      <c r="B360" s="23" t="str">
        <f>IF(ISBLANK($A360), "", VLOOKUP($A360,ITEMS!$A$1:$C$994,3,FALSE))</f>
        <v/>
      </c>
      <c r="C360" s="23" t="str">
        <f>IF(ISBLANK($A360), "", VLOOKUP($A360,ITEMS!$A$1:$B$994,2,FALSE))</f>
        <v/>
      </c>
      <c r="D360" s="24"/>
      <c r="E360" s="25"/>
      <c r="F360" s="169">
        <f t="shared" si="7"/>
        <v>0</v>
      </c>
    </row>
    <row r="361" spans="1:6" x14ac:dyDescent="0.25">
      <c r="A361" s="22"/>
      <c r="B361" s="23" t="str">
        <f>IF(ISBLANK($A361), "", VLOOKUP($A361,ITEMS!$A$1:$C$994,3,FALSE))</f>
        <v/>
      </c>
      <c r="C361" s="23" t="str">
        <f>IF(ISBLANK($A361), "", VLOOKUP($A361,ITEMS!$A$1:$B$994,2,FALSE))</f>
        <v/>
      </c>
      <c r="D361" s="24"/>
      <c r="E361" s="25"/>
      <c r="F361" s="169">
        <f t="shared" si="7"/>
        <v>0</v>
      </c>
    </row>
    <row r="362" spans="1:6" x14ac:dyDescent="0.25">
      <c r="A362" s="22"/>
      <c r="B362" s="23" t="str">
        <f>IF(ISBLANK($A362), "", VLOOKUP($A362,ITEMS!$A$1:$C$994,3,FALSE))</f>
        <v/>
      </c>
      <c r="C362" s="23" t="str">
        <f>IF(ISBLANK($A362), "", VLOOKUP($A362,ITEMS!$A$1:$B$994,2,FALSE))</f>
        <v/>
      </c>
      <c r="D362" s="24"/>
      <c r="E362" s="25"/>
      <c r="F362" s="169">
        <f t="shared" si="7"/>
        <v>0</v>
      </c>
    </row>
    <row r="363" spans="1:6" x14ac:dyDescent="0.25">
      <c r="A363" s="22"/>
      <c r="B363" s="23" t="str">
        <f>IF(ISBLANK($A363), "", VLOOKUP($A363,ITEMS!$A$1:$C$994,3,FALSE))</f>
        <v/>
      </c>
      <c r="C363" s="23" t="str">
        <f>IF(ISBLANK($A363), "", VLOOKUP($A363,ITEMS!$A$1:$B$994,2,FALSE))</f>
        <v/>
      </c>
      <c r="D363" s="24"/>
      <c r="E363" s="25"/>
      <c r="F363" s="169">
        <f t="shared" si="7"/>
        <v>0</v>
      </c>
    </row>
    <row r="364" spans="1:6" x14ac:dyDescent="0.25">
      <c r="A364" s="22"/>
      <c r="B364" s="23" t="str">
        <f>IF(ISBLANK($A364), "", VLOOKUP($A364,ITEMS!$A$1:$C$994,3,FALSE))</f>
        <v/>
      </c>
      <c r="C364" s="23" t="str">
        <f>IF(ISBLANK($A364), "", VLOOKUP($A364,ITEMS!$A$1:$B$994,2,FALSE))</f>
        <v/>
      </c>
      <c r="D364" s="24"/>
      <c r="E364" s="25"/>
      <c r="F364" s="169">
        <f t="shared" si="7"/>
        <v>0</v>
      </c>
    </row>
    <row r="365" spans="1:6" x14ac:dyDescent="0.25">
      <c r="A365" s="22"/>
      <c r="B365" s="23" t="str">
        <f>IF(ISBLANK($A365), "", VLOOKUP($A365,ITEMS!$A$1:$C$994,3,FALSE))</f>
        <v/>
      </c>
      <c r="C365" s="23" t="str">
        <f>IF(ISBLANK($A365), "", VLOOKUP($A365,ITEMS!$A$1:$B$994,2,FALSE))</f>
        <v/>
      </c>
      <c r="D365" s="24"/>
      <c r="E365" s="25"/>
      <c r="F365" s="169">
        <f t="shared" si="7"/>
        <v>0</v>
      </c>
    </row>
    <row r="366" spans="1:6" x14ac:dyDescent="0.25">
      <c r="A366" s="22"/>
      <c r="B366" s="23" t="str">
        <f>IF(ISBLANK($A366), "", VLOOKUP($A366,ITEMS!$A$1:$C$994,3,FALSE))</f>
        <v/>
      </c>
      <c r="C366" s="23" t="str">
        <f>IF(ISBLANK($A366), "", VLOOKUP($A366,ITEMS!$A$1:$B$994,2,FALSE))</f>
        <v/>
      </c>
      <c r="D366" s="24"/>
      <c r="E366" s="25"/>
      <c r="F366" s="169">
        <f t="shared" si="7"/>
        <v>0</v>
      </c>
    </row>
    <row r="367" spans="1:6" x14ac:dyDescent="0.25">
      <c r="A367" s="22"/>
      <c r="B367" s="23" t="str">
        <f>IF(ISBLANK($A367), "", VLOOKUP($A367,ITEMS!$A$1:$C$994,3,FALSE))</f>
        <v/>
      </c>
      <c r="C367" s="23" t="str">
        <f>IF(ISBLANK($A367), "", VLOOKUP($A367,ITEMS!$A$1:$B$994,2,FALSE))</f>
        <v/>
      </c>
      <c r="D367" s="24"/>
      <c r="E367" s="25"/>
      <c r="F367" s="169">
        <f t="shared" si="7"/>
        <v>0</v>
      </c>
    </row>
    <row r="368" spans="1:6" x14ac:dyDescent="0.25">
      <c r="A368" s="22"/>
      <c r="B368" s="23" t="str">
        <f>IF(ISBLANK($A368), "", VLOOKUP($A368,ITEMS!$A$1:$C$994,3,FALSE))</f>
        <v/>
      </c>
      <c r="C368" s="23" t="str">
        <f>IF(ISBLANK($A368), "", VLOOKUP($A368,ITEMS!$A$1:$B$994,2,FALSE))</f>
        <v/>
      </c>
      <c r="D368" s="24"/>
      <c r="E368" s="25"/>
      <c r="F368" s="169">
        <f t="shared" si="7"/>
        <v>0</v>
      </c>
    </row>
    <row r="369" spans="1:6" x14ac:dyDescent="0.25">
      <c r="A369" s="22"/>
      <c r="B369" s="23" t="str">
        <f>IF(ISBLANK($A369), "", VLOOKUP($A369,ITEMS!$A$1:$C$994,3,FALSE))</f>
        <v/>
      </c>
      <c r="C369" s="23" t="str">
        <f>IF(ISBLANK($A369), "", VLOOKUP($A369,ITEMS!$A$1:$B$994,2,FALSE))</f>
        <v/>
      </c>
      <c r="D369" s="24"/>
      <c r="E369" s="25"/>
      <c r="F369" s="169">
        <f t="shared" si="7"/>
        <v>0</v>
      </c>
    </row>
    <row r="370" spans="1:6" x14ac:dyDescent="0.25">
      <c r="A370" s="22"/>
      <c r="B370" s="23" t="str">
        <f>IF(ISBLANK($A370), "", VLOOKUP($A370,ITEMS!$A$1:$C$994,3,FALSE))</f>
        <v/>
      </c>
      <c r="C370" s="23" t="str">
        <f>IF(ISBLANK($A370), "", VLOOKUP($A370,ITEMS!$A$1:$B$994,2,FALSE))</f>
        <v/>
      </c>
      <c r="D370" s="24"/>
      <c r="E370" s="25"/>
      <c r="F370" s="169">
        <f t="shared" si="7"/>
        <v>0</v>
      </c>
    </row>
    <row r="371" spans="1:6" x14ac:dyDescent="0.25">
      <c r="A371" s="22"/>
      <c r="B371" s="23" t="str">
        <f>IF(ISBLANK($A371), "", VLOOKUP($A371,ITEMS!$A$1:$C$994,3,FALSE))</f>
        <v/>
      </c>
      <c r="C371" s="23" t="str">
        <f>IF(ISBLANK($A371), "", VLOOKUP($A371,ITEMS!$A$1:$B$994,2,FALSE))</f>
        <v/>
      </c>
      <c r="D371" s="24"/>
      <c r="E371" s="25"/>
      <c r="F371" s="169">
        <f t="shared" si="7"/>
        <v>0</v>
      </c>
    </row>
    <row r="372" spans="1:6" x14ac:dyDescent="0.25">
      <c r="A372" s="22"/>
      <c r="B372" s="23" t="str">
        <f>IF(ISBLANK($A372), "", VLOOKUP($A372,ITEMS!$A$1:$C$994,3,FALSE))</f>
        <v/>
      </c>
      <c r="C372" s="23" t="str">
        <f>IF(ISBLANK($A372), "", VLOOKUP($A372,ITEMS!$A$1:$B$994,2,FALSE))</f>
        <v/>
      </c>
      <c r="D372" s="24"/>
      <c r="E372" s="25"/>
      <c r="F372" s="169">
        <f t="shared" si="7"/>
        <v>0</v>
      </c>
    </row>
    <row r="373" spans="1:6" x14ac:dyDescent="0.25">
      <c r="A373" s="22"/>
      <c r="B373" s="23" t="str">
        <f>IF(ISBLANK($A373), "", VLOOKUP($A373,ITEMS!$A$1:$C$994,3,FALSE))</f>
        <v/>
      </c>
      <c r="C373" s="23" t="str">
        <f>IF(ISBLANK($A373), "", VLOOKUP($A373,ITEMS!$A$1:$B$994,2,FALSE))</f>
        <v/>
      </c>
      <c r="D373" s="24"/>
      <c r="E373" s="25"/>
      <c r="F373" s="169">
        <f t="shared" si="7"/>
        <v>0</v>
      </c>
    </row>
    <row r="374" spans="1:6" x14ac:dyDescent="0.25">
      <c r="A374" s="22"/>
      <c r="B374" s="23" t="str">
        <f>IF(ISBLANK($A374), "", VLOOKUP($A374,ITEMS!$A$1:$C$994,3,FALSE))</f>
        <v/>
      </c>
      <c r="C374" s="23" t="str">
        <f>IF(ISBLANK($A374), "", VLOOKUP($A374,ITEMS!$A$1:$B$994,2,FALSE))</f>
        <v/>
      </c>
      <c r="D374" s="24"/>
      <c r="E374" s="25"/>
      <c r="F374" s="169">
        <f t="shared" si="7"/>
        <v>0</v>
      </c>
    </row>
    <row r="375" spans="1:6" x14ac:dyDescent="0.25">
      <c r="A375" s="22"/>
      <c r="B375" s="23" t="str">
        <f>IF(ISBLANK($A375), "", VLOOKUP($A375,ITEMS!$A$1:$C$994,3,FALSE))</f>
        <v/>
      </c>
      <c r="C375" s="23" t="str">
        <f>IF(ISBLANK($A375), "", VLOOKUP($A375,ITEMS!$A$1:$B$994,2,FALSE))</f>
        <v/>
      </c>
      <c r="D375" s="24"/>
      <c r="E375" s="25"/>
      <c r="F375" s="169">
        <f t="shared" si="7"/>
        <v>0</v>
      </c>
    </row>
    <row r="376" spans="1:6" x14ac:dyDescent="0.25">
      <c r="A376" s="22"/>
      <c r="B376" s="23" t="str">
        <f>IF(ISBLANK($A376), "", VLOOKUP($A376,ITEMS!$A$1:$C$994,3,FALSE))</f>
        <v/>
      </c>
      <c r="C376" s="23" t="str">
        <f>IF(ISBLANK($A376), "", VLOOKUP($A376,ITEMS!$A$1:$B$994,2,FALSE))</f>
        <v/>
      </c>
      <c r="D376" s="24"/>
      <c r="E376" s="25"/>
      <c r="F376" s="169">
        <f t="shared" si="7"/>
        <v>0</v>
      </c>
    </row>
    <row r="377" spans="1:6" x14ac:dyDescent="0.25">
      <c r="A377" s="22"/>
      <c r="B377" s="23" t="str">
        <f>IF(ISBLANK($A377), "", VLOOKUP($A377,ITEMS!$A$1:$C$994,3,FALSE))</f>
        <v/>
      </c>
      <c r="C377" s="23" t="str">
        <f>IF(ISBLANK($A377), "", VLOOKUP($A377,ITEMS!$A$1:$B$994,2,FALSE))</f>
        <v/>
      </c>
      <c r="D377" s="24"/>
      <c r="E377" s="25"/>
      <c r="F377" s="169">
        <f t="shared" si="7"/>
        <v>0</v>
      </c>
    </row>
    <row r="378" spans="1:6" x14ac:dyDescent="0.25">
      <c r="A378" s="22"/>
      <c r="B378" s="23" t="str">
        <f>IF(ISBLANK($A378), "", VLOOKUP($A378,ITEMS!$A$1:$C$994,3,FALSE))</f>
        <v/>
      </c>
      <c r="C378" s="23" t="str">
        <f>IF(ISBLANK($A378), "", VLOOKUP($A378,ITEMS!$A$1:$B$994,2,FALSE))</f>
        <v/>
      </c>
      <c r="D378" s="24"/>
      <c r="E378" s="25"/>
      <c r="F378" s="169">
        <f t="shared" si="7"/>
        <v>0</v>
      </c>
    </row>
    <row r="379" spans="1:6" x14ac:dyDescent="0.25">
      <c r="A379" s="22"/>
      <c r="B379" s="23" t="str">
        <f>IF(ISBLANK($A379), "", VLOOKUP($A379,ITEMS!$A$1:$C$994,3,FALSE))</f>
        <v/>
      </c>
      <c r="C379" s="23" t="str">
        <f>IF(ISBLANK($A379), "", VLOOKUP($A379,ITEMS!$A$1:$B$994,2,FALSE))</f>
        <v/>
      </c>
      <c r="D379" s="24"/>
      <c r="E379" s="25"/>
      <c r="F379" s="169">
        <f t="shared" si="7"/>
        <v>0</v>
      </c>
    </row>
    <row r="380" spans="1:6" x14ac:dyDescent="0.25">
      <c r="A380" s="22"/>
      <c r="B380" s="23" t="str">
        <f>IF(ISBLANK($A380), "", VLOOKUP($A380,ITEMS!$A$1:$C$994,3,FALSE))</f>
        <v/>
      </c>
      <c r="C380" s="23" t="str">
        <f>IF(ISBLANK($A380), "", VLOOKUP($A380,ITEMS!$A$1:$B$994,2,FALSE))</f>
        <v/>
      </c>
      <c r="D380" s="24"/>
      <c r="E380" s="25"/>
      <c r="F380" s="169">
        <f t="shared" si="7"/>
        <v>0</v>
      </c>
    </row>
    <row r="381" spans="1:6" x14ac:dyDescent="0.25">
      <c r="A381" s="22"/>
      <c r="B381" s="23" t="str">
        <f>IF(ISBLANK($A381), "", VLOOKUP($A381,ITEMS!$A$1:$C$994,3,FALSE))</f>
        <v/>
      </c>
      <c r="C381" s="23" t="str">
        <f>IF(ISBLANK($A381), "", VLOOKUP($A381,ITEMS!$A$1:$B$994,2,FALSE))</f>
        <v/>
      </c>
      <c r="D381" s="24"/>
      <c r="E381" s="25"/>
      <c r="F381" s="169">
        <f t="shared" si="7"/>
        <v>0</v>
      </c>
    </row>
    <row r="382" spans="1:6" x14ac:dyDescent="0.25">
      <c r="A382" s="22"/>
      <c r="B382" s="23" t="str">
        <f>IF(ISBLANK($A382), "", VLOOKUP($A382,ITEMS!$A$1:$C$994,3,FALSE))</f>
        <v/>
      </c>
      <c r="C382" s="23" t="str">
        <f>IF(ISBLANK($A382), "", VLOOKUP($A382,ITEMS!$A$1:$B$994,2,FALSE))</f>
        <v/>
      </c>
      <c r="D382" s="24"/>
      <c r="E382" s="25"/>
      <c r="F382" s="169">
        <f t="shared" si="7"/>
        <v>0</v>
      </c>
    </row>
    <row r="383" spans="1:6" x14ac:dyDescent="0.25">
      <c r="A383" s="22"/>
      <c r="B383" s="23" t="str">
        <f>IF(ISBLANK($A383), "", VLOOKUP($A383,ITEMS!$A$1:$C$994,3,FALSE))</f>
        <v/>
      </c>
      <c r="C383" s="23" t="str">
        <f>IF(ISBLANK($A383), "", VLOOKUP($A383,ITEMS!$A$1:$B$994,2,FALSE))</f>
        <v/>
      </c>
      <c r="D383" s="24"/>
      <c r="E383" s="25"/>
      <c r="F383" s="169">
        <f t="shared" si="7"/>
        <v>0</v>
      </c>
    </row>
    <row r="384" spans="1:6" x14ac:dyDescent="0.25">
      <c r="A384" s="22"/>
      <c r="B384" s="23" t="str">
        <f>IF(ISBLANK($A384), "", VLOOKUP($A384,ITEMS!$A$1:$C$994,3,FALSE))</f>
        <v/>
      </c>
      <c r="C384" s="23" t="str">
        <f>IF(ISBLANK($A384), "", VLOOKUP($A384,ITEMS!$A$1:$B$994,2,FALSE))</f>
        <v/>
      </c>
      <c r="D384" s="24"/>
      <c r="E384" s="25"/>
      <c r="F384" s="169">
        <f t="shared" si="7"/>
        <v>0</v>
      </c>
    </row>
    <row r="385" spans="1:6" x14ac:dyDescent="0.25">
      <c r="A385" s="22"/>
      <c r="B385" s="23" t="str">
        <f>IF(ISBLANK($A385), "", VLOOKUP($A385,ITEMS!$A$1:$C$994,3,FALSE))</f>
        <v/>
      </c>
      <c r="C385" s="23" t="str">
        <f>IF(ISBLANK($A385), "", VLOOKUP($A385,ITEMS!$A$1:$B$994,2,FALSE))</f>
        <v/>
      </c>
      <c r="D385" s="24"/>
      <c r="E385" s="25"/>
      <c r="F385" s="169">
        <f t="shared" si="7"/>
        <v>0</v>
      </c>
    </row>
    <row r="386" spans="1:6" x14ac:dyDescent="0.25">
      <c r="A386" s="22"/>
      <c r="B386" s="23" t="str">
        <f>IF(ISBLANK($A386), "", VLOOKUP($A386,ITEMS!$A$1:$C$994,3,FALSE))</f>
        <v/>
      </c>
      <c r="C386" s="23" t="str">
        <f>IF(ISBLANK($A386), "", VLOOKUP($A386,ITEMS!$A$1:$B$994,2,FALSE))</f>
        <v/>
      </c>
      <c r="D386" s="24"/>
      <c r="E386" s="25"/>
      <c r="F386" s="169">
        <f t="shared" si="7"/>
        <v>0</v>
      </c>
    </row>
    <row r="387" spans="1:6" x14ac:dyDescent="0.25">
      <c r="A387" s="22"/>
      <c r="B387" s="23" t="str">
        <f>IF(ISBLANK($A387), "", VLOOKUP($A387,ITEMS!$A$1:$C$994,3,FALSE))</f>
        <v/>
      </c>
      <c r="C387" s="23" t="str">
        <f>IF(ISBLANK($A387), "", VLOOKUP($A387,ITEMS!$A$1:$B$994,2,FALSE))</f>
        <v/>
      </c>
      <c r="D387" s="24"/>
      <c r="E387" s="25"/>
      <c r="F387" s="169">
        <f t="shared" si="7"/>
        <v>0</v>
      </c>
    </row>
    <row r="388" spans="1:6" x14ac:dyDescent="0.25">
      <c r="A388" s="22"/>
      <c r="B388" s="23" t="str">
        <f>IF(ISBLANK($A388), "", VLOOKUP($A388,ITEMS!$A$1:$C$994,3,FALSE))</f>
        <v/>
      </c>
      <c r="C388" s="23" t="str">
        <f>IF(ISBLANK($A388), "", VLOOKUP($A388,ITEMS!$A$1:$B$994,2,FALSE))</f>
        <v/>
      </c>
      <c r="D388" s="24"/>
      <c r="E388" s="25"/>
      <c r="F388" s="169">
        <f t="shared" si="7"/>
        <v>0</v>
      </c>
    </row>
    <row r="389" spans="1:6" x14ac:dyDescent="0.25">
      <c r="A389" s="22"/>
      <c r="B389" s="23" t="str">
        <f>IF(ISBLANK($A389), "", VLOOKUP($A389,ITEMS!$A$1:$C$994,3,FALSE))</f>
        <v/>
      </c>
      <c r="C389" s="23" t="str">
        <f>IF(ISBLANK($A389), "", VLOOKUP($A389,ITEMS!$A$1:$B$994,2,FALSE))</f>
        <v/>
      </c>
      <c r="D389" s="24"/>
      <c r="E389" s="25"/>
      <c r="F389" s="169">
        <f t="shared" si="7"/>
        <v>0</v>
      </c>
    </row>
    <row r="390" spans="1:6" x14ac:dyDescent="0.25">
      <c r="A390" s="22"/>
      <c r="B390" s="23" t="str">
        <f>IF(ISBLANK($A390), "", VLOOKUP($A390,ITEMS!$A$1:$C$994,3,FALSE))</f>
        <v/>
      </c>
      <c r="C390" s="23" t="str">
        <f>IF(ISBLANK($A390), "", VLOOKUP($A390,ITEMS!$A$1:$B$994,2,FALSE))</f>
        <v/>
      </c>
      <c r="D390" s="24"/>
      <c r="E390" s="25"/>
      <c r="F390" s="169">
        <f t="shared" si="7"/>
        <v>0</v>
      </c>
    </row>
    <row r="391" spans="1:6" ht="15.75" thickBot="1" x14ac:dyDescent="0.3">
      <c r="A391" s="22"/>
      <c r="B391" s="23" t="str">
        <f>IF(ISBLANK($A391), "", VLOOKUP($A391,ITEMS!$A$1:$C$994,3,FALSE))</f>
        <v/>
      </c>
      <c r="C391" s="23" t="str">
        <f>IF(ISBLANK($A391), "", VLOOKUP($A391,ITEMS!$A$1:$B$994,2,FALSE))</f>
        <v/>
      </c>
      <c r="D391" s="24"/>
      <c r="E391" s="25"/>
      <c r="F391" s="169">
        <f t="shared" ref="F391" si="8">D391*E391</f>
        <v>0</v>
      </c>
    </row>
    <row r="392" spans="1:6" x14ac:dyDescent="0.25">
      <c r="A392" s="241" t="s">
        <v>36</v>
      </c>
      <c r="B392" s="241"/>
      <c r="C392" s="241"/>
      <c r="D392" s="241"/>
      <c r="E392" s="241"/>
      <c r="F392" s="169">
        <f>SUM(F2:F57)</f>
        <v>0</v>
      </c>
    </row>
  </sheetData>
  <mergeCells count="1">
    <mergeCell ref="A392:E39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workbookViewId="0">
      <selection activeCell="K19" sqref="K19"/>
    </sheetView>
  </sheetViews>
  <sheetFormatPr defaultRowHeight="15" x14ac:dyDescent="0.25"/>
  <cols>
    <col min="1" max="1" width="9.140625" style="221"/>
    <col min="2" max="2" width="11.85546875" style="221" customWidth="1"/>
    <col min="3" max="3" width="12.140625" style="221" customWidth="1"/>
    <col min="4" max="4" width="15" style="221" customWidth="1"/>
    <col min="5" max="5" width="14.28515625" style="221" customWidth="1"/>
    <col min="6" max="6" width="15.5703125" style="221" customWidth="1"/>
    <col min="7" max="7" width="11.7109375" style="221" customWidth="1"/>
    <col min="8" max="8" width="7.7109375" style="221" customWidth="1"/>
    <col min="9" max="10" width="9.140625" style="221"/>
    <col min="11" max="11" width="12.5703125" style="221" customWidth="1"/>
    <col min="12" max="16384" width="9.140625" style="221"/>
  </cols>
  <sheetData>
    <row r="1" spans="1:14" x14ac:dyDescent="0.25">
      <c r="B1" s="245" t="s">
        <v>0</v>
      </c>
      <c r="C1" s="245"/>
      <c r="D1" s="245"/>
      <c r="E1" s="245"/>
      <c r="F1" s="245"/>
      <c r="G1" s="245"/>
      <c r="H1" s="245"/>
      <c r="I1" s="4"/>
      <c r="J1" s="4"/>
      <c r="K1" s="4"/>
      <c r="L1" s="4"/>
      <c r="M1" s="4"/>
      <c r="N1" s="4"/>
    </row>
    <row r="2" spans="1:14" x14ac:dyDescent="0.25">
      <c r="B2" s="245" t="s">
        <v>1</v>
      </c>
      <c r="C2" s="245"/>
      <c r="D2" s="245"/>
      <c r="E2" s="245"/>
      <c r="F2" s="245"/>
      <c r="G2" s="245"/>
      <c r="H2" s="245"/>
      <c r="I2" s="4"/>
      <c r="J2" s="4"/>
      <c r="K2" s="4"/>
      <c r="L2" s="4"/>
      <c r="M2" s="4"/>
      <c r="N2" s="4"/>
    </row>
    <row r="3" spans="1:14" x14ac:dyDescent="0.25">
      <c r="B3" s="245" t="s">
        <v>2</v>
      </c>
      <c r="C3" s="245"/>
      <c r="D3" s="245"/>
      <c r="E3" s="245"/>
      <c r="F3" s="245"/>
      <c r="G3" s="245"/>
      <c r="H3" s="245"/>
      <c r="I3" s="4"/>
      <c r="J3" s="4"/>
      <c r="K3" s="4"/>
      <c r="L3" s="4"/>
      <c r="M3" s="4"/>
      <c r="N3" s="4"/>
    </row>
    <row r="4" spans="1:14" ht="8.25" customHeight="1" x14ac:dyDescent="0.25">
      <c r="A4" s="245" t="s">
        <v>9</v>
      </c>
      <c r="B4" s="245"/>
      <c r="C4" s="245"/>
      <c r="D4" s="245"/>
      <c r="E4" s="245"/>
      <c r="F4" s="245"/>
      <c r="G4" s="245"/>
      <c r="H4" s="245"/>
      <c r="I4" s="4"/>
      <c r="J4" s="4"/>
      <c r="K4" s="4"/>
      <c r="L4" s="4"/>
      <c r="M4" s="4"/>
      <c r="N4" s="4"/>
    </row>
    <row r="5" spans="1:14" ht="8.25" customHeight="1" x14ac:dyDescent="0.25">
      <c r="A5" s="245"/>
      <c r="B5" s="245"/>
      <c r="C5" s="245"/>
      <c r="D5" s="245"/>
      <c r="E5" s="245"/>
      <c r="F5" s="245"/>
      <c r="G5" s="245"/>
      <c r="H5" s="245"/>
    </row>
    <row r="6" spans="1:14" ht="25.5" customHeight="1" x14ac:dyDescent="0.25">
      <c r="B6" s="30" t="s">
        <v>40</v>
      </c>
      <c r="C6" s="32" t="str">
        <f>IF(ISBLANK('Contract Information'!B2),"",'Contract Information'!B2)</f>
        <v/>
      </c>
      <c r="D6" s="31" t="s">
        <v>39</v>
      </c>
      <c r="E6" s="32" t="str">
        <f>IF(ISBLANK('Contract Information'!B6),"",'Contract Information'!B6)</f>
        <v/>
      </c>
      <c r="F6" s="29" t="s">
        <v>41</v>
      </c>
      <c r="G6" s="246">
        <v>763000</v>
      </c>
      <c r="H6" s="246"/>
    </row>
    <row r="7" spans="1:14" ht="21" customHeight="1" x14ac:dyDescent="0.25">
      <c r="B7" s="242" t="str">
        <f>IF(ISBLANK('Contract Information'!B4),"",'Contract Information'!B4)</f>
        <v/>
      </c>
      <c r="C7" s="242"/>
      <c r="D7" s="242"/>
      <c r="E7" s="242"/>
      <c r="F7" s="29" t="s">
        <v>42</v>
      </c>
      <c r="G7" s="243" t="e">
        <f>IF(ISBLANK($G$6),"",VLOOKUP($G$6, ITEMS!$A$1:$B$994,2,FALSE))</f>
        <v>#N/A</v>
      </c>
      <c r="H7" s="243"/>
    </row>
    <row r="8" spans="1:14" ht="22.5" customHeight="1" x14ac:dyDescent="0.25">
      <c r="B8" s="242"/>
      <c r="C8" s="242"/>
      <c r="D8" s="242"/>
      <c r="E8" s="242"/>
      <c r="F8" s="29" t="s">
        <v>43</v>
      </c>
      <c r="G8" s="244" t="e">
        <f>IF(ISBLANK($G$6),"",VLOOKUP($G$6,'Contract Item Summary'!$A$2:$E$1141,5,FALSE))</f>
        <v>#N/A</v>
      </c>
      <c r="H8" s="244"/>
    </row>
    <row r="9" spans="1:14" ht="21" customHeight="1" x14ac:dyDescent="0.25">
      <c r="B9" s="30" t="s">
        <v>32</v>
      </c>
      <c r="C9" s="254" t="e">
        <f>IF(ISBLANK($G$6),"",VLOOKUP($G$6, ITEMS!$A$1:$C$994,3,FALSE))</f>
        <v>#N/A</v>
      </c>
      <c r="D9" s="254"/>
      <c r="E9" s="254"/>
      <c r="F9" s="29" t="s">
        <v>44</v>
      </c>
      <c r="G9" s="247" t="e">
        <f>IF(ISBLANK($G$6),"",VLOOKUP($G$6,'Contract Item Summary'!$A$2:$D$1141,4,FALSE))</f>
        <v>#N/A</v>
      </c>
      <c r="H9" s="247"/>
    </row>
    <row r="10" spans="1:14" ht="12" customHeight="1" x14ac:dyDescent="0.25">
      <c r="C10" s="254"/>
      <c r="D10" s="254"/>
      <c r="E10" s="254"/>
    </row>
    <row r="11" spans="1:14" ht="9.75" customHeight="1" x14ac:dyDescent="0.25">
      <c r="C11" s="225"/>
      <c r="D11" s="225"/>
      <c r="E11" s="225"/>
    </row>
    <row r="12" spans="1:14" ht="18.75" customHeight="1" x14ac:dyDescent="0.25">
      <c r="B12" s="221" t="s">
        <v>198</v>
      </c>
      <c r="C12" s="224"/>
      <c r="D12" s="227">
        <f>'Contract Item Summary'!H52</f>
        <v>0</v>
      </c>
      <c r="E12" s="224"/>
      <c r="F12" s="228" t="e">
        <f>IF(G7&gt;D13,"2.25% of TCV is","")</f>
        <v>#N/A</v>
      </c>
      <c r="G12" s="229">
        <f>D12*2.25%</f>
        <v>0</v>
      </c>
      <c r="H12" s="3"/>
    </row>
    <row r="13" spans="1:14" ht="18" customHeight="1" x14ac:dyDescent="0.25">
      <c r="C13" s="224" t="s">
        <v>199</v>
      </c>
      <c r="D13" s="230">
        <f>D12*5%</f>
        <v>0</v>
      </c>
      <c r="E13" s="224"/>
      <c r="F13" s="228"/>
      <c r="G13" s="3"/>
      <c r="H13" s="3"/>
      <c r="K13" s="231" t="e">
        <f>G12/G9</f>
        <v>#N/A</v>
      </c>
    </row>
    <row r="14" spans="1:14" ht="21" customHeight="1" x14ac:dyDescent="0.25">
      <c r="C14" s="224"/>
      <c r="D14" s="224"/>
      <c r="E14" s="224"/>
      <c r="F14" s="108"/>
      <c r="G14" s="3"/>
      <c r="H14" s="3"/>
      <c r="K14" s="231" t="e">
        <f>K13</f>
        <v>#N/A</v>
      </c>
    </row>
    <row r="15" spans="1:14" ht="17.25" customHeight="1" x14ac:dyDescent="0.25">
      <c r="B15" s="232" t="e">
        <f>IF(G9&gt;D13,"Initial Expense Greater than 5% Allowable--Pay as instructed below","Pay 45% for the first 2 estimates Reserve 10 % for final")</f>
        <v>#N/A</v>
      </c>
      <c r="C15" s="224"/>
      <c r="D15" s="224"/>
      <c r="E15" s="224"/>
      <c r="F15" s="108"/>
      <c r="G15" s="3"/>
      <c r="H15" s="3"/>
      <c r="K15" s="231" t="e">
        <f>1-K14-K13</f>
        <v>#N/A</v>
      </c>
    </row>
    <row r="16" spans="1:14" ht="15" customHeight="1" x14ac:dyDescent="0.25">
      <c r="C16" s="224"/>
      <c r="D16" s="224"/>
      <c r="E16" s="224"/>
      <c r="F16" s="108"/>
      <c r="G16" s="3"/>
      <c r="H16" s="3"/>
    </row>
    <row r="17" spans="2:8" ht="24.75" customHeight="1" x14ac:dyDescent="0.25">
      <c r="B17" s="221" t="e">
        <f>IF(G9&gt;D13,"PAY 2.25% of TCV for Estimate 1 and Estimate 2","Pay .45% for Estimate 1 and Estimate 2")</f>
        <v>#N/A</v>
      </c>
      <c r="C17" s="224"/>
      <c r="D17" s="224"/>
      <c r="E17" s="224"/>
      <c r="F17" s="228" t="s">
        <v>200</v>
      </c>
      <c r="G17" s="233" t="e">
        <f>IF(G9&gt;D13,K13,".45")</f>
        <v>#N/A</v>
      </c>
      <c r="H17" s="3"/>
    </row>
    <row r="18" spans="2:8" ht="24.75" customHeight="1" x14ac:dyDescent="0.25">
      <c r="B18" s="221" t="s">
        <v>201</v>
      </c>
      <c r="C18" s="224"/>
      <c r="D18" s="224"/>
      <c r="E18" s="224"/>
      <c r="F18" s="108"/>
      <c r="G18" s="3"/>
      <c r="H18" s="3"/>
    </row>
    <row r="19" spans="2:8" ht="9.75" customHeight="1" x14ac:dyDescent="0.25">
      <c r="C19" s="225"/>
      <c r="D19" s="225"/>
      <c r="E19" s="225"/>
    </row>
    <row r="20" spans="2:8" ht="9.75" customHeight="1" x14ac:dyDescent="0.25">
      <c r="C20" s="225"/>
      <c r="D20" s="225"/>
      <c r="E20" s="225"/>
    </row>
    <row r="21" spans="2:8" ht="9.75" customHeight="1" x14ac:dyDescent="0.25">
      <c r="C21" s="225"/>
      <c r="D21" s="225"/>
      <c r="E21" s="225"/>
    </row>
    <row r="22" spans="2:8" x14ac:dyDescent="0.25">
      <c r="C22" s="226"/>
      <c r="D22" s="226"/>
      <c r="E22" s="226"/>
      <c r="F22" s="108" t="e">
        <f>G7</f>
        <v>#N/A</v>
      </c>
      <c r="G22" s="3"/>
      <c r="H22" s="3" t="e">
        <f>G7</f>
        <v>#N/A</v>
      </c>
    </row>
    <row r="23" spans="2:8" x14ac:dyDescent="0.25">
      <c r="B23" s="222" t="s">
        <v>3</v>
      </c>
      <c r="C23" s="248" t="s">
        <v>4</v>
      </c>
      <c r="D23" s="248"/>
      <c r="E23" s="248"/>
      <c r="F23" s="222" t="s">
        <v>8</v>
      </c>
      <c r="G23" s="249" t="s">
        <v>5</v>
      </c>
      <c r="H23" s="250"/>
    </row>
    <row r="24" spans="2:8" ht="19.5" customHeight="1" x14ac:dyDescent="0.25">
      <c r="B24" s="177"/>
      <c r="C24" s="251" t="s">
        <v>204</v>
      </c>
      <c r="D24" s="251"/>
      <c r="E24" s="251"/>
      <c r="F24" s="85" t="e">
        <f>G17</f>
        <v>#N/A</v>
      </c>
      <c r="G24" s="252" t="e">
        <f>F24</f>
        <v>#N/A</v>
      </c>
      <c r="H24" s="253"/>
    </row>
    <row r="25" spans="2:8" ht="19.5" customHeight="1" x14ac:dyDescent="0.25">
      <c r="B25" s="177"/>
      <c r="C25" s="251" t="s">
        <v>205</v>
      </c>
      <c r="D25" s="251"/>
      <c r="E25" s="251"/>
      <c r="F25" s="234" t="e">
        <f>G17</f>
        <v>#N/A</v>
      </c>
      <c r="G25" s="256" t="e">
        <f>G24+F25</f>
        <v>#N/A</v>
      </c>
      <c r="H25" s="253"/>
    </row>
    <row r="26" spans="2:8" ht="19.5" customHeight="1" x14ac:dyDescent="0.25">
      <c r="B26" s="177"/>
      <c r="C26" s="257" t="s">
        <v>206</v>
      </c>
      <c r="D26" s="258"/>
      <c r="E26" s="259"/>
      <c r="F26" s="83" t="e">
        <f>1-F25-F24</f>
        <v>#N/A</v>
      </c>
      <c r="G26" s="260" t="e">
        <f>F26+G25</f>
        <v>#N/A</v>
      </c>
      <c r="H26" s="253"/>
    </row>
    <row r="27" spans="2:8" ht="19.5" customHeight="1" x14ac:dyDescent="0.25">
      <c r="B27" s="223"/>
      <c r="C27" s="251"/>
      <c r="D27" s="251"/>
      <c r="E27" s="251"/>
      <c r="F27" s="223"/>
      <c r="G27" s="257"/>
      <c r="H27" s="259"/>
    </row>
    <row r="28" spans="2:8" ht="22.5" customHeight="1" x14ac:dyDescent="0.25">
      <c r="B28" s="6"/>
      <c r="C28" s="10"/>
      <c r="D28" s="10"/>
      <c r="E28" s="10"/>
      <c r="F28" s="13" t="s">
        <v>7</v>
      </c>
      <c r="G28" s="235" t="e">
        <f>G26</f>
        <v>#N/A</v>
      </c>
      <c r="H28" s="7"/>
    </row>
    <row r="29" spans="2:8" ht="22.5" customHeight="1" x14ac:dyDescent="0.25">
      <c r="B29" s="11" t="s">
        <v>6</v>
      </c>
      <c r="C29" s="12"/>
      <c r="D29" s="12"/>
      <c r="E29" s="12"/>
      <c r="F29" s="12"/>
      <c r="G29" s="12"/>
      <c r="H29" s="12"/>
    </row>
    <row r="30" spans="2:8" ht="22.5" customHeight="1" x14ac:dyDescent="0.25">
      <c r="C30" s="255"/>
      <c r="D30" s="255"/>
      <c r="E30" s="255"/>
    </row>
    <row r="31" spans="2:8" ht="22.5" customHeight="1" x14ac:dyDescent="0.25">
      <c r="C31" s="255"/>
      <c r="D31" s="255"/>
      <c r="E31" s="255"/>
    </row>
    <row r="32" spans="2:8" ht="22.5" customHeight="1" x14ac:dyDescent="0.25">
      <c r="C32" s="255"/>
      <c r="D32" s="255"/>
      <c r="E32" s="255"/>
    </row>
    <row r="33" spans="2:8" ht="22.5" customHeight="1" x14ac:dyDescent="0.25">
      <c r="C33" s="255"/>
      <c r="D33" s="255"/>
      <c r="E33" s="255"/>
    </row>
    <row r="34" spans="2:8" ht="15.75" customHeight="1" x14ac:dyDescent="0.25">
      <c r="C34" s="255"/>
      <c r="D34" s="255"/>
      <c r="E34" s="255"/>
    </row>
    <row r="35" spans="2:8" s="12" customFormat="1" ht="21" customHeight="1" x14ac:dyDescent="0.25">
      <c r="B35" s="221"/>
      <c r="C35" s="255"/>
      <c r="D35" s="255"/>
      <c r="E35" s="255"/>
      <c r="F35" s="221"/>
      <c r="G35" s="221"/>
      <c r="H35" s="221"/>
    </row>
    <row r="36" spans="2:8" x14ac:dyDescent="0.25">
      <c r="C36" s="255"/>
      <c r="D36" s="255"/>
      <c r="E36" s="255"/>
    </row>
    <row r="37" spans="2:8" x14ac:dyDescent="0.25">
      <c r="C37" s="255"/>
      <c r="D37" s="255"/>
      <c r="E37" s="255"/>
    </row>
    <row r="38" spans="2:8" x14ac:dyDescent="0.25">
      <c r="C38" s="255"/>
      <c r="D38" s="255"/>
      <c r="E38" s="255"/>
    </row>
    <row r="39" spans="2:8" x14ac:dyDescent="0.25">
      <c r="C39" s="255"/>
      <c r="D39" s="255"/>
      <c r="E39" s="255"/>
    </row>
    <row r="40" spans="2:8" x14ac:dyDescent="0.25">
      <c r="C40" s="255"/>
      <c r="D40" s="255"/>
      <c r="E40" s="255"/>
    </row>
    <row r="41" spans="2:8" x14ac:dyDescent="0.25">
      <c r="C41" s="255"/>
      <c r="D41" s="255"/>
      <c r="E41" s="255"/>
    </row>
    <row r="42" spans="2:8" x14ac:dyDescent="0.25">
      <c r="C42" s="255"/>
      <c r="D42" s="255"/>
      <c r="E42" s="255"/>
    </row>
    <row r="43" spans="2:8" x14ac:dyDescent="0.25">
      <c r="C43" s="255"/>
      <c r="D43" s="255"/>
      <c r="E43" s="255"/>
    </row>
    <row r="44" spans="2:8" x14ac:dyDescent="0.25">
      <c r="C44" s="255"/>
      <c r="D44" s="255"/>
      <c r="E44" s="255"/>
    </row>
    <row r="45" spans="2:8" x14ac:dyDescent="0.25">
      <c r="C45" s="255"/>
      <c r="D45" s="255"/>
      <c r="E45" s="255"/>
    </row>
    <row r="46" spans="2:8" x14ac:dyDescent="0.25">
      <c r="C46" s="255"/>
      <c r="D46" s="255"/>
      <c r="E46" s="255"/>
    </row>
    <row r="47" spans="2:8" x14ac:dyDescent="0.25">
      <c r="C47" s="255"/>
      <c r="D47" s="255"/>
      <c r="E47" s="255"/>
    </row>
    <row r="48" spans="2:8" x14ac:dyDescent="0.25">
      <c r="C48" s="255"/>
      <c r="D48" s="255"/>
      <c r="E48" s="255"/>
    </row>
    <row r="49" spans="3:5" x14ac:dyDescent="0.25">
      <c r="C49" s="255"/>
      <c r="D49" s="255"/>
      <c r="E49" s="255"/>
    </row>
    <row r="50" spans="3:5" x14ac:dyDescent="0.25">
      <c r="C50" s="255"/>
      <c r="D50" s="255"/>
      <c r="E50" s="255"/>
    </row>
    <row r="51" spans="3:5" x14ac:dyDescent="0.25">
      <c r="C51" s="255"/>
      <c r="D51" s="255"/>
      <c r="E51" s="255"/>
    </row>
    <row r="52" spans="3:5" x14ac:dyDescent="0.25">
      <c r="C52" s="255"/>
      <c r="D52" s="255"/>
      <c r="E52" s="255"/>
    </row>
    <row r="53" spans="3:5" x14ac:dyDescent="0.25">
      <c r="C53" s="255"/>
      <c r="D53" s="255"/>
      <c r="E53" s="255"/>
    </row>
    <row r="54" spans="3:5" x14ac:dyDescent="0.25">
      <c r="C54" s="255"/>
      <c r="D54" s="255"/>
      <c r="E54" s="255"/>
    </row>
    <row r="55" spans="3:5" x14ac:dyDescent="0.25">
      <c r="C55" s="255"/>
      <c r="D55" s="255"/>
      <c r="E55" s="255"/>
    </row>
    <row r="56" spans="3:5" x14ac:dyDescent="0.25">
      <c r="C56" s="255"/>
      <c r="D56" s="255"/>
      <c r="E56" s="255"/>
    </row>
    <row r="57" spans="3:5" x14ac:dyDescent="0.25">
      <c r="C57" s="255"/>
      <c r="D57" s="255"/>
      <c r="E57" s="255"/>
    </row>
    <row r="58" spans="3:5" x14ac:dyDescent="0.25">
      <c r="C58" s="255"/>
      <c r="D58" s="255"/>
      <c r="E58" s="255"/>
    </row>
    <row r="59" spans="3:5" x14ac:dyDescent="0.25">
      <c r="C59" s="255"/>
      <c r="D59" s="255"/>
      <c r="E59" s="255"/>
    </row>
    <row r="60" spans="3:5" x14ac:dyDescent="0.25">
      <c r="C60" s="255"/>
      <c r="D60" s="255"/>
      <c r="E60" s="255"/>
    </row>
    <row r="61" spans="3:5" x14ac:dyDescent="0.25">
      <c r="C61" s="255"/>
      <c r="D61" s="255"/>
      <c r="E61" s="255"/>
    </row>
    <row r="62" spans="3:5" x14ac:dyDescent="0.25">
      <c r="C62" s="255"/>
      <c r="D62" s="255"/>
      <c r="E62" s="255"/>
    </row>
  </sheetData>
  <mergeCells count="53">
    <mergeCell ref="C58:E58"/>
    <mergeCell ref="C59:E59"/>
    <mergeCell ref="C60:E60"/>
    <mergeCell ref="C61:E61"/>
    <mergeCell ref="C62:E62"/>
    <mergeCell ref="C45:E45"/>
    <mergeCell ref="C34:E34"/>
    <mergeCell ref="C35:E35"/>
    <mergeCell ref="C36:E36"/>
    <mergeCell ref="C37:E37"/>
    <mergeCell ref="C38:E38"/>
    <mergeCell ref="C40:E40"/>
    <mergeCell ref="C41:E41"/>
    <mergeCell ref="C42:E42"/>
    <mergeCell ref="C43:E43"/>
    <mergeCell ref="C44:E44"/>
    <mergeCell ref="C39:E39"/>
    <mergeCell ref="C56:E56"/>
    <mergeCell ref="C57:E57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33:E33"/>
    <mergeCell ref="C25:E25"/>
    <mergeCell ref="G25:H25"/>
    <mergeCell ref="C26:E26"/>
    <mergeCell ref="G26:H26"/>
    <mergeCell ref="C27:E27"/>
    <mergeCell ref="G27:H27"/>
    <mergeCell ref="C30:E30"/>
    <mergeCell ref="C31:E31"/>
    <mergeCell ref="C32:E32"/>
    <mergeCell ref="G9:H9"/>
    <mergeCell ref="C23:E23"/>
    <mergeCell ref="G23:H23"/>
    <mergeCell ref="C24:E24"/>
    <mergeCell ref="G24:H24"/>
    <mergeCell ref="C9:E10"/>
    <mergeCell ref="B7:E8"/>
    <mergeCell ref="G7:H7"/>
    <mergeCell ref="G8:H8"/>
    <mergeCell ref="B1:H1"/>
    <mergeCell ref="B2:H2"/>
    <mergeCell ref="B3:H3"/>
    <mergeCell ref="A4:H5"/>
    <mergeCell ref="G6:H6"/>
  </mergeCells>
  <pageMargins left="0.33" right="0.28000000000000003" top="0.53" bottom="0.46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workbookViewId="0">
      <selection activeCell="N21" sqref="N21"/>
    </sheetView>
  </sheetViews>
  <sheetFormatPr defaultRowHeight="15" x14ac:dyDescent="0.25"/>
  <cols>
    <col min="2" max="2" width="13" customWidth="1"/>
    <col min="3" max="3" width="17" customWidth="1"/>
    <col min="4" max="4" width="7.28515625" style="14" customWidth="1"/>
    <col min="5" max="5" width="19.42578125" customWidth="1"/>
    <col min="6" max="6" width="9.140625" customWidth="1"/>
    <col min="7" max="7" width="8.140625" style="14" customWidth="1"/>
    <col min="8" max="8" width="8.7109375" customWidth="1"/>
  </cols>
  <sheetData>
    <row r="1" spans="1:14" x14ac:dyDescent="0.25">
      <c r="B1" s="245" t="s">
        <v>0</v>
      </c>
      <c r="C1" s="245"/>
      <c r="D1" s="245"/>
      <c r="E1" s="245"/>
      <c r="F1" s="245"/>
      <c r="G1" s="245"/>
      <c r="H1" s="245"/>
      <c r="I1" s="4"/>
      <c r="J1" s="4"/>
      <c r="K1" s="4"/>
      <c r="L1" s="4"/>
      <c r="M1" s="4"/>
      <c r="N1" s="4"/>
    </row>
    <row r="2" spans="1:14" x14ac:dyDescent="0.25">
      <c r="B2" s="245" t="s">
        <v>1</v>
      </c>
      <c r="C2" s="245"/>
      <c r="D2" s="245"/>
      <c r="E2" s="245"/>
      <c r="F2" s="245"/>
      <c r="G2" s="245"/>
      <c r="H2" s="245"/>
      <c r="I2" s="4"/>
      <c r="J2" s="4"/>
      <c r="K2" s="4"/>
      <c r="L2" s="4"/>
      <c r="M2" s="4"/>
      <c r="N2" s="4"/>
    </row>
    <row r="3" spans="1:14" x14ac:dyDescent="0.25">
      <c r="B3" s="245" t="s">
        <v>2</v>
      </c>
      <c r="C3" s="245"/>
      <c r="D3" s="245"/>
      <c r="E3" s="245"/>
      <c r="F3" s="245"/>
      <c r="G3" s="245"/>
      <c r="H3" s="245"/>
      <c r="I3" s="4"/>
      <c r="J3" s="4"/>
      <c r="K3" s="4"/>
      <c r="L3" s="4"/>
      <c r="M3" s="4"/>
      <c r="N3" s="4"/>
    </row>
    <row r="4" spans="1:14" ht="8.25" customHeight="1" x14ac:dyDescent="0.25">
      <c r="A4" s="245" t="s">
        <v>9</v>
      </c>
      <c r="B4" s="245"/>
      <c r="C4" s="245"/>
      <c r="D4" s="245"/>
      <c r="E4" s="245"/>
      <c r="F4" s="245"/>
      <c r="G4" s="245"/>
      <c r="H4" s="245"/>
      <c r="I4" s="4"/>
      <c r="J4" s="4"/>
      <c r="K4" s="4"/>
      <c r="L4" s="4"/>
      <c r="M4" s="4"/>
      <c r="N4" s="4"/>
    </row>
    <row r="5" spans="1:14" ht="8.25" customHeight="1" x14ac:dyDescent="0.25">
      <c r="A5" s="245"/>
      <c r="B5" s="245"/>
      <c r="C5" s="245"/>
      <c r="D5" s="245"/>
      <c r="E5" s="245"/>
      <c r="F5" s="245"/>
      <c r="G5" s="245"/>
      <c r="H5" s="245"/>
    </row>
    <row r="6" spans="1:14" ht="25.5" customHeight="1" x14ac:dyDescent="0.25">
      <c r="B6" s="30" t="s">
        <v>40</v>
      </c>
      <c r="C6" s="32" t="str">
        <f>IF(ISBLANK('Contract Information'!B2),"",'Contract Information'!B2)</f>
        <v/>
      </c>
      <c r="D6" s="31" t="s">
        <v>39</v>
      </c>
      <c r="E6" s="32" t="str">
        <f>IF(ISBLANK('Contract Information'!B6),"",'Contract Information'!B6)</f>
        <v/>
      </c>
      <c r="F6" s="29" t="s">
        <v>41</v>
      </c>
      <c r="G6" s="331">
        <v>743007</v>
      </c>
      <c r="H6" s="331"/>
    </row>
    <row r="7" spans="1:14" ht="28.5" customHeight="1" x14ac:dyDescent="0.25">
      <c r="B7" s="242" t="str">
        <f>IF(ISBLANK('Contract Information'!B4),"",'Contract Information'!B4)</f>
        <v/>
      </c>
      <c r="C7" s="242"/>
      <c r="D7" s="242"/>
      <c r="E7" s="242"/>
      <c r="F7" s="29" t="s">
        <v>42</v>
      </c>
      <c r="G7" s="243" t="e">
        <f>IF(ISBLANK($G$6),"",VLOOKUP($G$6, ITEMS!$A$1:$B$1600,2,FALSE))</f>
        <v>#N/A</v>
      </c>
      <c r="H7" s="243"/>
    </row>
    <row r="8" spans="1:14" ht="22.5" customHeight="1" x14ac:dyDescent="0.25">
      <c r="B8" s="242"/>
      <c r="C8" s="242"/>
      <c r="D8" s="242"/>
      <c r="E8" s="242"/>
      <c r="F8" s="29" t="s">
        <v>43</v>
      </c>
      <c r="G8" s="244" t="e">
        <f>IF(ISBLANK($G$6),"",VLOOKUP($G$6,'Contract Item Summary'!$A$2:$E$1600,5,FALSE))</f>
        <v>#N/A</v>
      </c>
      <c r="H8" s="244"/>
    </row>
    <row r="9" spans="1:14" ht="21" customHeight="1" x14ac:dyDescent="0.25">
      <c r="B9" s="30" t="s">
        <v>32</v>
      </c>
      <c r="C9" s="254" t="e">
        <f>IF(ISBLANK($G$6),"",VLOOKUP($G$6, ITEMS!$A$1:$C$1600,3,FALSE))</f>
        <v>#N/A</v>
      </c>
      <c r="D9" s="254"/>
      <c r="E9" s="254"/>
      <c r="F9" s="29" t="s">
        <v>44</v>
      </c>
      <c r="G9" s="247" t="e">
        <f>IF(ISBLANK($G$6),"",VLOOKUP($G$6,'Contract Item Summary'!$A$2:$D$1600,4,FALSE))</f>
        <v>#N/A</v>
      </c>
      <c r="H9" s="247"/>
    </row>
    <row r="10" spans="1:14" ht="12" customHeight="1" x14ac:dyDescent="0.25">
      <c r="C10" s="254"/>
      <c r="D10" s="254"/>
      <c r="E10" s="254"/>
    </row>
    <row r="11" spans="1:14" ht="9.75" customHeight="1" x14ac:dyDescent="0.25">
      <c r="C11" s="254"/>
      <c r="D11" s="254"/>
      <c r="E11" s="254"/>
    </row>
    <row r="12" spans="1:14" x14ac:dyDescent="0.25">
      <c r="C12" s="262"/>
      <c r="D12" s="262"/>
      <c r="E12" s="262"/>
      <c r="F12" s="28" t="e">
        <f>G7</f>
        <v>#N/A</v>
      </c>
      <c r="G12" s="3"/>
      <c r="H12" s="3" t="e">
        <f>G7</f>
        <v>#N/A</v>
      </c>
    </row>
    <row r="13" spans="1:14" x14ac:dyDescent="0.25">
      <c r="B13" s="2" t="s">
        <v>3</v>
      </c>
      <c r="C13" s="248" t="s">
        <v>4</v>
      </c>
      <c r="D13" s="248"/>
      <c r="E13" s="248"/>
      <c r="F13" s="5" t="s">
        <v>8</v>
      </c>
      <c r="G13" s="249" t="s">
        <v>5</v>
      </c>
      <c r="H13" s="250"/>
    </row>
    <row r="14" spans="1:14" ht="19.5" customHeight="1" x14ac:dyDescent="0.25">
      <c r="B14" s="177"/>
      <c r="C14" s="251"/>
      <c r="D14" s="251"/>
      <c r="E14" s="251"/>
      <c r="F14" s="1"/>
      <c r="G14" s="257"/>
      <c r="H14" s="259"/>
    </row>
    <row r="15" spans="1:14" ht="19.5" customHeight="1" x14ac:dyDescent="0.25">
      <c r="B15" s="177"/>
      <c r="C15" s="251"/>
      <c r="D15" s="251"/>
      <c r="E15" s="251"/>
      <c r="F15" s="1"/>
      <c r="G15" s="257"/>
      <c r="H15" s="259"/>
    </row>
    <row r="16" spans="1:14" s="109" customFormat="1" ht="19.5" customHeight="1" x14ac:dyDescent="0.25">
      <c r="B16" s="177"/>
      <c r="C16" s="257"/>
      <c r="D16" s="258"/>
      <c r="E16" s="259"/>
      <c r="F16" s="110"/>
      <c r="G16" s="111"/>
      <c r="H16" s="112"/>
    </row>
    <row r="17" spans="2:8" s="109" customFormat="1" ht="19.5" customHeight="1" x14ac:dyDescent="0.25">
      <c r="B17" s="177"/>
      <c r="C17" s="257"/>
      <c r="D17" s="258"/>
      <c r="E17" s="259"/>
      <c r="F17" s="110"/>
      <c r="G17" s="261"/>
      <c r="H17" s="253"/>
    </row>
    <row r="18" spans="2:8" s="109" customFormat="1" ht="19.5" customHeight="1" x14ac:dyDescent="0.25">
      <c r="B18" s="110"/>
      <c r="C18" s="257"/>
      <c r="D18" s="258"/>
      <c r="E18" s="259"/>
      <c r="F18" s="110"/>
      <c r="G18" s="111"/>
      <c r="H18" s="112"/>
    </row>
    <row r="19" spans="2:8" s="109" customFormat="1" ht="19.5" customHeight="1" x14ac:dyDescent="0.25">
      <c r="B19" s="110"/>
      <c r="C19" s="257"/>
      <c r="D19" s="258"/>
      <c r="E19" s="259"/>
      <c r="F19" s="110"/>
      <c r="G19" s="111"/>
      <c r="H19" s="112"/>
    </row>
    <row r="20" spans="2:8" s="109" customFormat="1" ht="19.5" customHeight="1" x14ac:dyDescent="0.25">
      <c r="B20" s="110"/>
      <c r="C20" s="257"/>
      <c r="D20" s="258"/>
      <c r="E20" s="259"/>
      <c r="F20" s="110"/>
      <c r="G20" s="111"/>
      <c r="H20" s="112"/>
    </row>
    <row r="21" spans="2:8" s="109" customFormat="1" ht="19.5" customHeight="1" x14ac:dyDescent="0.25">
      <c r="B21" s="110"/>
      <c r="C21" s="257"/>
      <c r="D21" s="258"/>
      <c r="E21" s="259"/>
      <c r="F21" s="110"/>
      <c r="G21" s="111"/>
      <c r="H21" s="112"/>
    </row>
    <row r="22" spans="2:8" s="109" customFormat="1" ht="19.5" customHeight="1" x14ac:dyDescent="0.25">
      <c r="B22" s="110"/>
      <c r="C22" s="257"/>
      <c r="D22" s="258"/>
      <c r="E22" s="259"/>
      <c r="F22" s="110"/>
      <c r="G22" s="111"/>
      <c r="H22" s="112"/>
    </row>
    <row r="23" spans="2:8" ht="19.5" customHeight="1" x14ac:dyDescent="0.25">
      <c r="B23" s="1"/>
      <c r="C23" s="251"/>
      <c r="D23" s="251"/>
      <c r="E23" s="251"/>
      <c r="F23" s="1"/>
      <c r="G23" s="257"/>
      <c r="H23" s="259"/>
    </row>
    <row r="24" spans="2:8" ht="19.5" customHeight="1" x14ac:dyDescent="0.25">
      <c r="B24" s="1"/>
      <c r="C24" s="251"/>
      <c r="D24" s="251"/>
      <c r="E24" s="251"/>
      <c r="F24" s="1"/>
      <c r="G24" s="257"/>
      <c r="H24" s="259"/>
    </row>
    <row r="25" spans="2:8" ht="19.5" customHeight="1" x14ac:dyDescent="0.25">
      <c r="B25" s="1"/>
      <c r="C25" s="251"/>
      <c r="D25" s="251"/>
      <c r="E25" s="251"/>
      <c r="F25" s="1"/>
      <c r="G25" s="257"/>
      <c r="H25" s="259"/>
    </row>
    <row r="26" spans="2:8" ht="19.5" customHeight="1" x14ac:dyDescent="0.25">
      <c r="B26" s="1"/>
      <c r="C26" s="251"/>
      <c r="D26" s="251"/>
      <c r="E26" s="251"/>
      <c r="F26" s="1"/>
      <c r="G26" s="257"/>
      <c r="H26" s="259"/>
    </row>
    <row r="27" spans="2:8" ht="19.5" customHeight="1" x14ac:dyDescent="0.25">
      <c r="B27" s="1"/>
      <c r="C27" s="251"/>
      <c r="D27" s="251"/>
      <c r="E27" s="251"/>
      <c r="F27" s="1"/>
      <c r="G27" s="257"/>
      <c r="H27" s="259"/>
    </row>
    <row r="28" spans="2:8" ht="19.5" customHeight="1" x14ac:dyDescent="0.25">
      <c r="B28" s="1"/>
      <c r="C28" s="251"/>
      <c r="D28" s="251"/>
      <c r="E28" s="251"/>
      <c r="F28" s="1"/>
      <c r="G28" s="257"/>
      <c r="H28" s="259"/>
    </row>
    <row r="29" spans="2:8" ht="19.5" customHeight="1" x14ac:dyDescent="0.25">
      <c r="B29" s="1"/>
      <c r="C29" s="251"/>
      <c r="D29" s="251"/>
      <c r="E29" s="251"/>
      <c r="F29" s="1"/>
      <c r="G29" s="257"/>
      <c r="H29" s="259"/>
    </row>
    <row r="30" spans="2:8" ht="19.5" customHeight="1" x14ac:dyDescent="0.25">
      <c r="B30" s="1"/>
      <c r="C30" s="251"/>
      <c r="D30" s="251"/>
      <c r="E30" s="251"/>
      <c r="F30" s="1"/>
      <c r="G30" s="257"/>
      <c r="H30" s="259"/>
    </row>
    <row r="31" spans="2:8" ht="19.5" customHeight="1" x14ac:dyDescent="0.25">
      <c r="B31" s="1"/>
      <c r="C31" s="251"/>
      <c r="D31" s="251"/>
      <c r="E31" s="251"/>
      <c r="F31" s="1"/>
      <c r="G31" s="257"/>
      <c r="H31" s="259"/>
    </row>
    <row r="32" spans="2:8" ht="19.5" customHeight="1" x14ac:dyDescent="0.25">
      <c r="B32" s="1"/>
      <c r="C32" s="251"/>
      <c r="D32" s="251"/>
      <c r="E32" s="251"/>
      <c r="F32" s="1"/>
      <c r="G32" s="257"/>
      <c r="H32" s="259"/>
    </row>
    <row r="33" spans="2:8" ht="19.5" customHeight="1" x14ac:dyDescent="0.25">
      <c r="B33" s="1"/>
      <c r="C33" s="251"/>
      <c r="D33" s="251"/>
      <c r="E33" s="251"/>
      <c r="F33" s="1"/>
      <c r="G33" s="257"/>
      <c r="H33" s="259"/>
    </row>
    <row r="34" spans="2:8" ht="19.5" customHeight="1" x14ac:dyDescent="0.25">
      <c r="B34" s="1"/>
      <c r="C34" s="251"/>
      <c r="D34" s="251"/>
      <c r="E34" s="251"/>
      <c r="F34" s="1"/>
      <c r="G34" s="257"/>
      <c r="H34" s="259"/>
    </row>
    <row r="35" spans="2:8" ht="19.5" customHeight="1" x14ac:dyDescent="0.25">
      <c r="B35" s="1"/>
      <c r="C35" s="251"/>
      <c r="D35" s="251"/>
      <c r="E35" s="251"/>
      <c r="F35" s="1"/>
      <c r="G35" s="257"/>
      <c r="H35" s="259"/>
    </row>
    <row r="36" spans="2:8" ht="19.5" customHeight="1" x14ac:dyDescent="0.25">
      <c r="B36" s="1"/>
      <c r="C36" s="251"/>
      <c r="D36" s="251"/>
      <c r="E36" s="251"/>
      <c r="F36" s="1"/>
      <c r="G36" s="257"/>
      <c r="H36" s="259"/>
    </row>
    <row r="37" spans="2:8" ht="22.5" customHeight="1" x14ac:dyDescent="0.25">
      <c r="B37" s="6"/>
      <c r="C37" s="10"/>
      <c r="D37" s="10"/>
      <c r="E37" s="10"/>
      <c r="F37" s="13" t="s">
        <v>7</v>
      </c>
      <c r="G37" s="13"/>
      <c r="H37" s="7"/>
    </row>
    <row r="38" spans="2:8" ht="22.5" customHeight="1" x14ac:dyDescent="0.25">
      <c r="B38" s="11" t="s">
        <v>6</v>
      </c>
      <c r="C38" s="12"/>
      <c r="D38" s="12"/>
      <c r="E38" s="12"/>
      <c r="F38" s="12"/>
      <c r="G38" s="12"/>
      <c r="H38" s="12"/>
    </row>
    <row r="39" spans="2:8" ht="22.5" customHeight="1" x14ac:dyDescent="0.25">
      <c r="C39" s="255"/>
      <c r="D39" s="255"/>
      <c r="E39" s="255"/>
    </row>
    <row r="40" spans="2:8" ht="22.5" customHeight="1" x14ac:dyDescent="0.25">
      <c r="C40" s="255"/>
      <c r="D40" s="255"/>
      <c r="E40" s="255"/>
    </row>
    <row r="41" spans="2:8" ht="22.5" customHeight="1" x14ac:dyDescent="0.25">
      <c r="C41" s="255"/>
      <c r="D41" s="255"/>
      <c r="E41" s="255"/>
    </row>
    <row r="42" spans="2:8" ht="22.5" customHeight="1" x14ac:dyDescent="0.25">
      <c r="C42" s="255"/>
      <c r="D42" s="255"/>
      <c r="E42" s="255"/>
    </row>
    <row r="43" spans="2:8" ht="15.75" customHeight="1" x14ac:dyDescent="0.25">
      <c r="C43" s="255"/>
      <c r="D43" s="255"/>
      <c r="E43" s="255"/>
    </row>
    <row r="44" spans="2:8" s="12" customFormat="1" ht="21" customHeight="1" x14ac:dyDescent="0.25">
      <c r="B44"/>
      <c r="C44" s="255"/>
      <c r="D44" s="255"/>
      <c r="E44" s="255"/>
      <c r="F44"/>
      <c r="G44" s="14"/>
      <c r="H44"/>
    </row>
    <row r="45" spans="2:8" x14ac:dyDescent="0.25">
      <c r="C45" s="255"/>
      <c r="D45" s="255"/>
      <c r="E45" s="255"/>
    </row>
    <row r="46" spans="2:8" x14ac:dyDescent="0.25">
      <c r="C46" s="255"/>
      <c r="D46" s="255"/>
      <c r="E46" s="255"/>
    </row>
    <row r="47" spans="2:8" x14ac:dyDescent="0.25">
      <c r="C47" s="255"/>
      <c r="D47" s="255"/>
      <c r="E47" s="255"/>
    </row>
    <row r="48" spans="2:8" x14ac:dyDescent="0.25">
      <c r="C48" s="255"/>
      <c r="D48" s="255"/>
      <c r="E48" s="255"/>
      <c r="G48"/>
    </row>
    <row r="49" spans="3:7" x14ac:dyDescent="0.25">
      <c r="C49" s="255"/>
      <c r="D49" s="255"/>
      <c r="E49" s="255"/>
      <c r="G49"/>
    </row>
    <row r="50" spans="3:7" x14ac:dyDescent="0.25">
      <c r="C50" s="255"/>
      <c r="D50" s="255"/>
      <c r="E50" s="255"/>
      <c r="G50"/>
    </row>
    <row r="51" spans="3:7" x14ac:dyDescent="0.25">
      <c r="C51" s="255"/>
      <c r="D51" s="255"/>
      <c r="E51" s="255"/>
      <c r="G51"/>
    </row>
    <row r="52" spans="3:7" x14ac:dyDescent="0.25">
      <c r="C52" s="255"/>
      <c r="D52" s="255"/>
      <c r="E52" s="255"/>
      <c r="G52"/>
    </row>
    <row r="53" spans="3:7" x14ac:dyDescent="0.25">
      <c r="C53" s="255"/>
      <c r="D53" s="255"/>
      <c r="E53" s="255"/>
      <c r="G53"/>
    </row>
    <row r="54" spans="3:7" x14ac:dyDescent="0.25">
      <c r="C54" s="255"/>
      <c r="D54" s="255"/>
      <c r="E54" s="255"/>
      <c r="G54"/>
    </row>
    <row r="55" spans="3:7" x14ac:dyDescent="0.25">
      <c r="C55" s="255"/>
      <c r="D55" s="255"/>
      <c r="E55" s="255"/>
      <c r="G55"/>
    </row>
    <row r="56" spans="3:7" x14ac:dyDescent="0.25">
      <c r="C56" s="255"/>
      <c r="D56" s="255"/>
      <c r="E56" s="255"/>
      <c r="G56"/>
    </row>
    <row r="57" spans="3:7" x14ac:dyDescent="0.25">
      <c r="C57" s="255"/>
      <c r="D57" s="255"/>
      <c r="E57" s="255"/>
      <c r="G57"/>
    </row>
    <row r="58" spans="3:7" x14ac:dyDescent="0.25">
      <c r="C58" s="255"/>
      <c r="D58" s="255"/>
      <c r="E58" s="255"/>
      <c r="G58"/>
    </row>
    <row r="59" spans="3:7" x14ac:dyDescent="0.25">
      <c r="C59" s="255"/>
      <c r="D59" s="255"/>
      <c r="E59" s="255"/>
      <c r="G59"/>
    </row>
    <row r="60" spans="3:7" x14ac:dyDescent="0.25">
      <c r="C60" s="255"/>
      <c r="D60" s="255"/>
      <c r="E60" s="255"/>
      <c r="G60"/>
    </row>
    <row r="61" spans="3:7" x14ac:dyDescent="0.25">
      <c r="C61" s="255"/>
      <c r="D61" s="255"/>
      <c r="E61" s="255"/>
      <c r="G61"/>
    </row>
    <row r="62" spans="3:7" x14ac:dyDescent="0.25">
      <c r="C62" s="255"/>
      <c r="D62" s="255"/>
      <c r="E62" s="255"/>
      <c r="G62"/>
    </row>
    <row r="63" spans="3:7" x14ac:dyDescent="0.25">
      <c r="C63" s="255"/>
      <c r="D63" s="255"/>
      <c r="E63" s="255"/>
      <c r="G63"/>
    </row>
    <row r="64" spans="3:7" x14ac:dyDescent="0.25">
      <c r="C64" s="255"/>
      <c r="D64" s="255"/>
      <c r="E64" s="255"/>
      <c r="G64"/>
    </row>
    <row r="65" spans="3:7" x14ac:dyDescent="0.25">
      <c r="C65" s="255"/>
      <c r="D65" s="255"/>
      <c r="E65" s="255"/>
      <c r="G65"/>
    </row>
    <row r="66" spans="3:7" x14ac:dyDescent="0.25">
      <c r="C66" s="255"/>
      <c r="D66" s="255"/>
      <c r="E66" s="255"/>
      <c r="G66"/>
    </row>
    <row r="67" spans="3:7" x14ac:dyDescent="0.25">
      <c r="C67" s="255"/>
      <c r="D67" s="255"/>
      <c r="E67" s="255"/>
      <c r="G67"/>
    </row>
    <row r="68" spans="3:7" x14ac:dyDescent="0.25">
      <c r="C68" s="255"/>
      <c r="D68" s="255"/>
      <c r="E68" s="255"/>
      <c r="G68"/>
    </row>
    <row r="69" spans="3:7" x14ac:dyDescent="0.25">
      <c r="C69" s="255"/>
      <c r="D69" s="255"/>
      <c r="E69" s="255"/>
      <c r="G69"/>
    </row>
    <row r="70" spans="3:7" x14ac:dyDescent="0.25">
      <c r="C70" s="255"/>
      <c r="D70" s="255"/>
      <c r="E70" s="255"/>
      <c r="G70"/>
    </row>
    <row r="71" spans="3:7" x14ac:dyDescent="0.25">
      <c r="C71" s="255"/>
      <c r="D71" s="255"/>
      <c r="E71" s="255"/>
      <c r="G71"/>
    </row>
  </sheetData>
  <mergeCells count="85">
    <mergeCell ref="C9:E12"/>
    <mergeCell ref="C21:E21"/>
    <mergeCell ref="C22:E22"/>
    <mergeCell ref="C16:E16"/>
    <mergeCell ref="C17:E17"/>
    <mergeCell ref="C18:E18"/>
    <mergeCell ref="C19:E19"/>
    <mergeCell ref="C20:E20"/>
    <mergeCell ref="B7:E8"/>
    <mergeCell ref="C67:E67"/>
    <mergeCell ref="C68:E68"/>
    <mergeCell ref="C69:E69"/>
    <mergeCell ref="C48:E48"/>
    <mergeCell ref="C49:E49"/>
    <mergeCell ref="C50:E50"/>
    <mergeCell ref="C51:E51"/>
    <mergeCell ref="C52:E52"/>
    <mergeCell ref="C43:E43"/>
    <mergeCell ref="C44:E44"/>
    <mergeCell ref="C45:E45"/>
    <mergeCell ref="C46:E46"/>
    <mergeCell ref="C47:E47"/>
    <mergeCell ref="C33:E33"/>
    <mergeCell ref="C39:E39"/>
    <mergeCell ref="C70:E70"/>
    <mergeCell ref="C71:E71"/>
    <mergeCell ref="C53:E53"/>
    <mergeCell ref="C54:E54"/>
    <mergeCell ref="C65:E65"/>
    <mergeCell ref="C66:E66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40:E40"/>
    <mergeCell ref="C41:E41"/>
    <mergeCell ref="C42:E42"/>
    <mergeCell ref="C34:E34"/>
    <mergeCell ref="C35:E35"/>
    <mergeCell ref="C36:E36"/>
    <mergeCell ref="B2:H2"/>
    <mergeCell ref="B3:H3"/>
    <mergeCell ref="B1:H1"/>
    <mergeCell ref="C23:E23"/>
    <mergeCell ref="G13:H13"/>
    <mergeCell ref="A4:H5"/>
    <mergeCell ref="C13:E13"/>
    <mergeCell ref="C14:E14"/>
    <mergeCell ref="C15:E15"/>
    <mergeCell ref="G6:H6"/>
    <mergeCell ref="G7:H7"/>
    <mergeCell ref="G8:H8"/>
    <mergeCell ref="G9:H9"/>
    <mergeCell ref="G14:H14"/>
    <mergeCell ref="G15:H15"/>
    <mergeCell ref="G23:H23"/>
    <mergeCell ref="G36:H36"/>
    <mergeCell ref="C26:E26"/>
    <mergeCell ref="C24:E24"/>
    <mergeCell ref="C25:E25"/>
    <mergeCell ref="C27:E27"/>
    <mergeCell ref="C28:E28"/>
    <mergeCell ref="C29:E29"/>
    <mergeCell ref="C30:E30"/>
    <mergeCell ref="C31:E31"/>
    <mergeCell ref="C32:E32"/>
    <mergeCell ref="G26:H26"/>
    <mergeCell ref="G34:H34"/>
    <mergeCell ref="G35:H35"/>
    <mergeCell ref="G33:H33"/>
    <mergeCell ref="G32:H32"/>
    <mergeCell ref="G31:H31"/>
    <mergeCell ref="G17:H17"/>
    <mergeCell ref="G27:H27"/>
    <mergeCell ref="G28:H28"/>
    <mergeCell ref="G29:H29"/>
    <mergeCell ref="G30:H30"/>
    <mergeCell ref="G24:H24"/>
    <mergeCell ref="G25:H25"/>
  </mergeCells>
  <pageMargins left="0.33" right="0.28000000000000003" top="0.53" bottom="0.46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O26" sqref="O26"/>
    </sheetView>
  </sheetViews>
  <sheetFormatPr defaultRowHeight="15" x14ac:dyDescent="0.25"/>
  <cols>
    <col min="1" max="1" width="14.5703125" style="115" customWidth="1"/>
    <col min="2" max="2" width="14.28515625" style="115" customWidth="1"/>
    <col min="3" max="10" width="9.28515625" style="115" customWidth="1"/>
    <col min="11" max="11" width="12.42578125" style="115" customWidth="1"/>
    <col min="12" max="12" width="12" style="115" customWidth="1"/>
    <col min="13" max="255" width="9.140625" style="115"/>
    <col min="256" max="256" width="6.42578125" style="115" customWidth="1"/>
    <col min="257" max="257" width="14.5703125" style="115" customWidth="1"/>
    <col min="258" max="258" width="14.28515625" style="115" customWidth="1"/>
    <col min="259" max="266" width="9.28515625" style="115" customWidth="1"/>
    <col min="267" max="267" width="12.42578125" style="115" customWidth="1"/>
    <col min="268" max="268" width="12" style="115" customWidth="1"/>
    <col min="269" max="511" width="9.140625" style="115"/>
    <col min="512" max="512" width="6.42578125" style="115" customWidth="1"/>
    <col min="513" max="513" width="14.5703125" style="115" customWidth="1"/>
    <col min="514" max="514" width="14.28515625" style="115" customWidth="1"/>
    <col min="515" max="522" width="9.28515625" style="115" customWidth="1"/>
    <col min="523" max="523" width="12.42578125" style="115" customWidth="1"/>
    <col min="524" max="524" width="12" style="115" customWidth="1"/>
    <col min="525" max="767" width="9.140625" style="115"/>
    <col min="768" max="768" width="6.42578125" style="115" customWidth="1"/>
    <col min="769" max="769" width="14.5703125" style="115" customWidth="1"/>
    <col min="770" max="770" width="14.28515625" style="115" customWidth="1"/>
    <col min="771" max="778" width="9.28515625" style="115" customWidth="1"/>
    <col min="779" max="779" width="12.42578125" style="115" customWidth="1"/>
    <col min="780" max="780" width="12" style="115" customWidth="1"/>
    <col min="781" max="1023" width="9.140625" style="115"/>
    <col min="1024" max="1024" width="6.42578125" style="115" customWidth="1"/>
    <col min="1025" max="1025" width="14.5703125" style="115" customWidth="1"/>
    <col min="1026" max="1026" width="14.28515625" style="115" customWidth="1"/>
    <col min="1027" max="1034" width="9.28515625" style="115" customWidth="1"/>
    <col min="1035" max="1035" width="12.42578125" style="115" customWidth="1"/>
    <col min="1036" max="1036" width="12" style="115" customWidth="1"/>
    <col min="1037" max="1279" width="9.140625" style="115"/>
    <col min="1280" max="1280" width="6.42578125" style="115" customWidth="1"/>
    <col min="1281" max="1281" width="14.5703125" style="115" customWidth="1"/>
    <col min="1282" max="1282" width="14.28515625" style="115" customWidth="1"/>
    <col min="1283" max="1290" width="9.28515625" style="115" customWidth="1"/>
    <col min="1291" max="1291" width="12.42578125" style="115" customWidth="1"/>
    <col min="1292" max="1292" width="12" style="115" customWidth="1"/>
    <col min="1293" max="1535" width="9.140625" style="115"/>
    <col min="1536" max="1536" width="6.42578125" style="115" customWidth="1"/>
    <col min="1537" max="1537" width="14.5703125" style="115" customWidth="1"/>
    <col min="1538" max="1538" width="14.28515625" style="115" customWidth="1"/>
    <col min="1539" max="1546" width="9.28515625" style="115" customWidth="1"/>
    <col min="1547" max="1547" width="12.42578125" style="115" customWidth="1"/>
    <col min="1548" max="1548" width="12" style="115" customWidth="1"/>
    <col min="1549" max="1791" width="9.140625" style="115"/>
    <col min="1792" max="1792" width="6.42578125" style="115" customWidth="1"/>
    <col min="1793" max="1793" width="14.5703125" style="115" customWidth="1"/>
    <col min="1794" max="1794" width="14.28515625" style="115" customWidth="1"/>
    <col min="1795" max="1802" width="9.28515625" style="115" customWidth="1"/>
    <col min="1803" max="1803" width="12.42578125" style="115" customWidth="1"/>
    <col min="1804" max="1804" width="12" style="115" customWidth="1"/>
    <col min="1805" max="2047" width="9.140625" style="115"/>
    <col min="2048" max="2048" width="6.42578125" style="115" customWidth="1"/>
    <col min="2049" max="2049" width="14.5703125" style="115" customWidth="1"/>
    <col min="2050" max="2050" width="14.28515625" style="115" customWidth="1"/>
    <col min="2051" max="2058" width="9.28515625" style="115" customWidth="1"/>
    <col min="2059" max="2059" width="12.42578125" style="115" customWidth="1"/>
    <col min="2060" max="2060" width="12" style="115" customWidth="1"/>
    <col min="2061" max="2303" width="9.140625" style="115"/>
    <col min="2304" max="2304" width="6.42578125" style="115" customWidth="1"/>
    <col min="2305" max="2305" width="14.5703125" style="115" customWidth="1"/>
    <col min="2306" max="2306" width="14.28515625" style="115" customWidth="1"/>
    <col min="2307" max="2314" width="9.28515625" style="115" customWidth="1"/>
    <col min="2315" max="2315" width="12.42578125" style="115" customWidth="1"/>
    <col min="2316" max="2316" width="12" style="115" customWidth="1"/>
    <col min="2317" max="2559" width="9.140625" style="115"/>
    <col min="2560" max="2560" width="6.42578125" style="115" customWidth="1"/>
    <col min="2561" max="2561" width="14.5703125" style="115" customWidth="1"/>
    <col min="2562" max="2562" width="14.28515625" style="115" customWidth="1"/>
    <col min="2563" max="2570" width="9.28515625" style="115" customWidth="1"/>
    <col min="2571" max="2571" width="12.42578125" style="115" customWidth="1"/>
    <col min="2572" max="2572" width="12" style="115" customWidth="1"/>
    <col min="2573" max="2815" width="9.140625" style="115"/>
    <col min="2816" max="2816" width="6.42578125" style="115" customWidth="1"/>
    <col min="2817" max="2817" width="14.5703125" style="115" customWidth="1"/>
    <col min="2818" max="2818" width="14.28515625" style="115" customWidth="1"/>
    <col min="2819" max="2826" width="9.28515625" style="115" customWidth="1"/>
    <col min="2827" max="2827" width="12.42578125" style="115" customWidth="1"/>
    <col min="2828" max="2828" width="12" style="115" customWidth="1"/>
    <col min="2829" max="3071" width="9.140625" style="115"/>
    <col min="3072" max="3072" width="6.42578125" style="115" customWidth="1"/>
    <col min="3073" max="3073" width="14.5703125" style="115" customWidth="1"/>
    <col min="3074" max="3074" width="14.28515625" style="115" customWidth="1"/>
    <col min="3075" max="3082" width="9.28515625" style="115" customWidth="1"/>
    <col min="3083" max="3083" width="12.42578125" style="115" customWidth="1"/>
    <col min="3084" max="3084" width="12" style="115" customWidth="1"/>
    <col min="3085" max="3327" width="9.140625" style="115"/>
    <col min="3328" max="3328" width="6.42578125" style="115" customWidth="1"/>
    <col min="3329" max="3329" width="14.5703125" style="115" customWidth="1"/>
    <col min="3330" max="3330" width="14.28515625" style="115" customWidth="1"/>
    <col min="3331" max="3338" width="9.28515625" style="115" customWidth="1"/>
    <col min="3339" max="3339" width="12.42578125" style="115" customWidth="1"/>
    <col min="3340" max="3340" width="12" style="115" customWidth="1"/>
    <col min="3341" max="3583" width="9.140625" style="115"/>
    <col min="3584" max="3584" width="6.42578125" style="115" customWidth="1"/>
    <col min="3585" max="3585" width="14.5703125" style="115" customWidth="1"/>
    <col min="3586" max="3586" width="14.28515625" style="115" customWidth="1"/>
    <col min="3587" max="3594" width="9.28515625" style="115" customWidth="1"/>
    <col min="3595" max="3595" width="12.42578125" style="115" customWidth="1"/>
    <col min="3596" max="3596" width="12" style="115" customWidth="1"/>
    <col min="3597" max="3839" width="9.140625" style="115"/>
    <col min="3840" max="3840" width="6.42578125" style="115" customWidth="1"/>
    <col min="3841" max="3841" width="14.5703125" style="115" customWidth="1"/>
    <col min="3842" max="3842" width="14.28515625" style="115" customWidth="1"/>
    <col min="3843" max="3850" width="9.28515625" style="115" customWidth="1"/>
    <col min="3851" max="3851" width="12.42578125" style="115" customWidth="1"/>
    <col min="3852" max="3852" width="12" style="115" customWidth="1"/>
    <col min="3853" max="4095" width="9.140625" style="115"/>
    <col min="4096" max="4096" width="6.42578125" style="115" customWidth="1"/>
    <col min="4097" max="4097" width="14.5703125" style="115" customWidth="1"/>
    <col min="4098" max="4098" width="14.28515625" style="115" customWidth="1"/>
    <col min="4099" max="4106" width="9.28515625" style="115" customWidth="1"/>
    <col min="4107" max="4107" width="12.42578125" style="115" customWidth="1"/>
    <col min="4108" max="4108" width="12" style="115" customWidth="1"/>
    <col min="4109" max="4351" width="9.140625" style="115"/>
    <col min="4352" max="4352" width="6.42578125" style="115" customWidth="1"/>
    <col min="4353" max="4353" width="14.5703125" style="115" customWidth="1"/>
    <col min="4354" max="4354" width="14.28515625" style="115" customWidth="1"/>
    <col min="4355" max="4362" width="9.28515625" style="115" customWidth="1"/>
    <col min="4363" max="4363" width="12.42578125" style="115" customWidth="1"/>
    <col min="4364" max="4364" width="12" style="115" customWidth="1"/>
    <col min="4365" max="4607" width="9.140625" style="115"/>
    <col min="4608" max="4608" width="6.42578125" style="115" customWidth="1"/>
    <col min="4609" max="4609" width="14.5703125" style="115" customWidth="1"/>
    <col min="4610" max="4610" width="14.28515625" style="115" customWidth="1"/>
    <col min="4611" max="4618" width="9.28515625" style="115" customWidth="1"/>
    <col min="4619" max="4619" width="12.42578125" style="115" customWidth="1"/>
    <col min="4620" max="4620" width="12" style="115" customWidth="1"/>
    <col min="4621" max="4863" width="9.140625" style="115"/>
    <col min="4864" max="4864" width="6.42578125" style="115" customWidth="1"/>
    <col min="4865" max="4865" width="14.5703125" style="115" customWidth="1"/>
    <col min="4866" max="4866" width="14.28515625" style="115" customWidth="1"/>
    <col min="4867" max="4874" width="9.28515625" style="115" customWidth="1"/>
    <col min="4875" max="4875" width="12.42578125" style="115" customWidth="1"/>
    <col min="4876" max="4876" width="12" style="115" customWidth="1"/>
    <col min="4877" max="5119" width="9.140625" style="115"/>
    <col min="5120" max="5120" width="6.42578125" style="115" customWidth="1"/>
    <col min="5121" max="5121" width="14.5703125" style="115" customWidth="1"/>
    <col min="5122" max="5122" width="14.28515625" style="115" customWidth="1"/>
    <col min="5123" max="5130" width="9.28515625" style="115" customWidth="1"/>
    <col min="5131" max="5131" width="12.42578125" style="115" customWidth="1"/>
    <col min="5132" max="5132" width="12" style="115" customWidth="1"/>
    <col min="5133" max="5375" width="9.140625" style="115"/>
    <col min="5376" max="5376" width="6.42578125" style="115" customWidth="1"/>
    <col min="5377" max="5377" width="14.5703125" style="115" customWidth="1"/>
    <col min="5378" max="5378" width="14.28515625" style="115" customWidth="1"/>
    <col min="5379" max="5386" width="9.28515625" style="115" customWidth="1"/>
    <col min="5387" max="5387" width="12.42578125" style="115" customWidth="1"/>
    <col min="5388" max="5388" width="12" style="115" customWidth="1"/>
    <col min="5389" max="5631" width="9.140625" style="115"/>
    <col min="5632" max="5632" width="6.42578125" style="115" customWidth="1"/>
    <col min="5633" max="5633" width="14.5703125" style="115" customWidth="1"/>
    <col min="5634" max="5634" width="14.28515625" style="115" customWidth="1"/>
    <col min="5635" max="5642" width="9.28515625" style="115" customWidth="1"/>
    <col min="5643" max="5643" width="12.42578125" style="115" customWidth="1"/>
    <col min="5644" max="5644" width="12" style="115" customWidth="1"/>
    <col min="5645" max="5887" width="9.140625" style="115"/>
    <col min="5888" max="5888" width="6.42578125" style="115" customWidth="1"/>
    <col min="5889" max="5889" width="14.5703125" style="115" customWidth="1"/>
    <col min="5890" max="5890" width="14.28515625" style="115" customWidth="1"/>
    <col min="5891" max="5898" width="9.28515625" style="115" customWidth="1"/>
    <col min="5899" max="5899" width="12.42578125" style="115" customWidth="1"/>
    <col min="5900" max="5900" width="12" style="115" customWidth="1"/>
    <col min="5901" max="6143" width="9.140625" style="115"/>
    <col min="6144" max="6144" width="6.42578125" style="115" customWidth="1"/>
    <col min="6145" max="6145" width="14.5703125" style="115" customWidth="1"/>
    <col min="6146" max="6146" width="14.28515625" style="115" customWidth="1"/>
    <col min="6147" max="6154" width="9.28515625" style="115" customWidth="1"/>
    <col min="6155" max="6155" width="12.42578125" style="115" customWidth="1"/>
    <col min="6156" max="6156" width="12" style="115" customWidth="1"/>
    <col min="6157" max="6399" width="9.140625" style="115"/>
    <col min="6400" max="6400" width="6.42578125" style="115" customWidth="1"/>
    <col min="6401" max="6401" width="14.5703125" style="115" customWidth="1"/>
    <col min="6402" max="6402" width="14.28515625" style="115" customWidth="1"/>
    <col min="6403" max="6410" width="9.28515625" style="115" customWidth="1"/>
    <col min="6411" max="6411" width="12.42578125" style="115" customWidth="1"/>
    <col min="6412" max="6412" width="12" style="115" customWidth="1"/>
    <col min="6413" max="6655" width="9.140625" style="115"/>
    <col min="6656" max="6656" width="6.42578125" style="115" customWidth="1"/>
    <col min="6657" max="6657" width="14.5703125" style="115" customWidth="1"/>
    <col min="6658" max="6658" width="14.28515625" style="115" customWidth="1"/>
    <col min="6659" max="6666" width="9.28515625" style="115" customWidth="1"/>
    <col min="6667" max="6667" width="12.42578125" style="115" customWidth="1"/>
    <col min="6668" max="6668" width="12" style="115" customWidth="1"/>
    <col min="6669" max="6911" width="9.140625" style="115"/>
    <col min="6912" max="6912" width="6.42578125" style="115" customWidth="1"/>
    <col min="6913" max="6913" width="14.5703125" style="115" customWidth="1"/>
    <col min="6914" max="6914" width="14.28515625" style="115" customWidth="1"/>
    <col min="6915" max="6922" width="9.28515625" style="115" customWidth="1"/>
    <col min="6923" max="6923" width="12.42578125" style="115" customWidth="1"/>
    <col min="6924" max="6924" width="12" style="115" customWidth="1"/>
    <col min="6925" max="7167" width="9.140625" style="115"/>
    <col min="7168" max="7168" width="6.42578125" style="115" customWidth="1"/>
    <col min="7169" max="7169" width="14.5703125" style="115" customWidth="1"/>
    <col min="7170" max="7170" width="14.28515625" style="115" customWidth="1"/>
    <col min="7171" max="7178" width="9.28515625" style="115" customWidth="1"/>
    <col min="7179" max="7179" width="12.42578125" style="115" customWidth="1"/>
    <col min="7180" max="7180" width="12" style="115" customWidth="1"/>
    <col min="7181" max="7423" width="9.140625" style="115"/>
    <col min="7424" max="7424" width="6.42578125" style="115" customWidth="1"/>
    <col min="7425" max="7425" width="14.5703125" style="115" customWidth="1"/>
    <col min="7426" max="7426" width="14.28515625" style="115" customWidth="1"/>
    <col min="7427" max="7434" width="9.28515625" style="115" customWidth="1"/>
    <col min="7435" max="7435" width="12.42578125" style="115" customWidth="1"/>
    <col min="7436" max="7436" width="12" style="115" customWidth="1"/>
    <col min="7437" max="7679" width="9.140625" style="115"/>
    <col min="7680" max="7680" width="6.42578125" style="115" customWidth="1"/>
    <col min="7681" max="7681" width="14.5703125" style="115" customWidth="1"/>
    <col min="7682" max="7682" width="14.28515625" style="115" customWidth="1"/>
    <col min="7683" max="7690" width="9.28515625" style="115" customWidth="1"/>
    <col min="7691" max="7691" width="12.42578125" style="115" customWidth="1"/>
    <col min="7692" max="7692" width="12" style="115" customWidth="1"/>
    <col min="7693" max="7935" width="9.140625" style="115"/>
    <col min="7936" max="7936" width="6.42578125" style="115" customWidth="1"/>
    <col min="7937" max="7937" width="14.5703125" style="115" customWidth="1"/>
    <col min="7938" max="7938" width="14.28515625" style="115" customWidth="1"/>
    <col min="7939" max="7946" width="9.28515625" style="115" customWidth="1"/>
    <col min="7947" max="7947" width="12.42578125" style="115" customWidth="1"/>
    <col min="7948" max="7948" width="12" style="115" customWidth="1"/>
    <col min="7949" max="8191" width="9.140625" style="115"/>
    <col min="8192" max="8192" width="6.42578125" style="115" customWidth="1"/>
    <col min="8193" max="8193" width="14.5703125" style="115" customWidth="1"/>
    <col min="8194" max="8194" width="14.28515625" style="115" customWidth="1"/>
    <col min="8195" max="8202" width="9.28515625" style="115" customWidth="1"/>
    <col min="8203" max="8203" width="12.42578125" style="115" customWidth="1"/>
    <col min="8204" max="8204" width="12" style="115" customWidth="1"/>
    <col min="8205" max="8447" width="9.140625" style="115"/>
    <col min="8448" max="8448" width="6.42578125" style="115" customWidth="1"/>
    <col min="8449" max="8449" width="14.5703125" style="115" customWidth="1"/>
    <col min="8450" max="8450" width="14.28515625" style="115" customWidth="1"/>
    <col min="8451" max="8458" width="9.28515625" style="115" customWidth="1"/>
    <col min="8459" max="8459" width="12.42578125" style="115" customWidth="1"/>
    <col min="8460" max="8460" width="12" style="115" customWidth="1"/>
    <col min="8461" max="8703" width="9.140625" style="115"/>
    <col min="8704" max="8704" width="6.42578125" style="115" customWidth="1"/>
    <col min="8705" max="8705" width="14.5703125" style="115" customWidth="1"/>
    <col min="8706" max="8706" width="14.28515625" style="115" customWidth="1"/>
    <col min="8707" max="8714" width="9.28515625" style="115" customWidth="1"/>
    <col min="8715" max="8715" width="12.42578125" style="115" customWidth="1"/>
    <col min="8716" max="8716" width="12" style="115" customWidth="1"/>
    <col min="8717" max="8959" width="9.140625" style="115"/>
    <col min="8960" max="8960" width="6.42578125" style="115" customWidth="1"/>
    <col min="8961" max="8961" width="14.5703125" style="115" customWidth="1"/>
    <col min="8962" max="8962" width="14.28515625" style="115" customWidth="1"/>
    <col min="8963" max="8970" width="9.28515625" style="115" customWidth="1"/>
    <col min="8971" max="8971" width="12.42578125" style="115" customWidth="1"/>
    <col min="8972" max="8972" width="12" style="115" customWidth="1"/>
    <col min="8973" max="9215" width="9.140625" style="115"/>
    <col min="9216" max="9216" width="6.42578125" style="115" customWidth="1"/>
    <col min="9217" max="9217" width="14.5703125" style="115" customWidth="1"/>
    <col min="9218" max="9218" width="14.28515625" style="115" customWidth="1"/>
    <col min="9219" max="9226" width="9.28515625" style="115" customWidth="1"/>
    <col min="9227" max="9227" width="12.42578125" style="115" customWidth="1"/>
    <col min="9228" max="9228" width="12" style="115" customWidth="1"/>
    <col min="9229" max="9471" width="9.140625" style="115"/>
    <col min="9472" max="9472" width="6.42578125" style="115" customWidth="1"/>
    <col min="9473" max="9473" width="14.5703125" style="115" customWidth="1"/>
    <col min="9474" max="9474" width="14.28515625" style="115" customWidth="1"/>
    <col min="9475" max="9482" width="9.28515625" style="115" customWidth="1"/>
    <col min="9483" max="9483" width="12.42578125" style="115" customWidth="1"/>
    <col min="9484" max="9484" width="12" style="115" customWidth="1"/>
    <col min="9485" max="9727" width="9.140625" style="115"/>
    <col min="9728" max="9728" width="6.42578125" style="115" customWidth="1"/>
    <col min="9729" max="9729" width="14.5703125" style="115" customWidth="1"/>
    <col min="9730" max="9730" width="14.28515625" style="115" customWidth="1"/>
    <col min="9731" max="9738" width="9.28515625" style="115" customWidth="1"/>
    <col min="9739" max="9739" width="12.42578125" style="115" customWidth="1"/>
    <col min="9740" max="9740" width="12" style="115" customWidth="1"/>
    <col min="9741" max="9983" width="9.140625" style="115"/>
    <col min="9984" max="9984" width="6.42578125" style="115" customWidth="1"/>
    <col min="9985" max="9985" width="14.5703125" style="115" customWidth="1"/>
    <col min="9986" max="9986" width="14.28515625" style="115" customWidth="1"/>
    <col min="9987" max="9994" width="9.28515625" style="115" customWidth="1"/>
    <col min="9995" max="9995" width="12.42578125" style="115" customWidth="1"/>
    <col min="9996" max="9996" width="12" style="115" customWidth="1"/>
    <col min="9997" max="10239" width="9.140625" style="115"/>
    <col min="10240" max="10240" width="6.42578125" style="115" customWidth="1"/>
    <col min="10241" max="10241" width="14.5703125" style="115" customWidth="1"/>
    <col min="10242" max="10242" width="14.28515625" style="115" customWidth="1"/>
    <col min="10243" max="10250" width="9.28515625" style="115" customWidth="1"/>
    <col min="10251" max="10251" width="12.42578125" style="115" customWidth="1"/>
    <col min="10252" max="10252" width="12" style="115" customWidth="1"/>
    <col min="10253" max="10495" width="9.140625" style="115"/>
    <col min="10496" max="10496" width="6.42578125" style="115" customWidth="1"/>
    <col min="10497" max="10497" width="14.5703125" style="115" customWidth="1"/>
    <col min="10498" max="10498" width="14.28515625" style="115" customWidth="1"/>
    <col min="10499" max="10506" width="9.28515625" style="115" customWidth="1"/>
    <col min="10507" max="10507" width="12.42578125" style="115" customWidth="1"/>
    <col min="10508" max="10508" width="12" style="115" customWidth="1"/>
    <col min="10509" max="10751" width="9.140625" style="115"/>
    <col min="10752" max="10752" width="6.42578125" style="115" customWidth="1"/>
    <col min="10753" max="10753" width="14.5703125" style="115" customWidth="1"/>
    <col min="10754" max="10754" width="14.28515625" style="115" customWidth="1"/>
    <col min="10755" max="10762" width="9.28515625" style="115" customWidth="1"/>
    <col min="10763" max="10763" width="12.42578125" style="115" customWidth="1"/>
    <col min="10764" max="10764" width="12" style="115" customWidth="1"/>
    <col min="10765" max="11007" width="9.140625" style="115"/>
    <col min="11008" max="11008" width="6.42578125" style="115" customWidth="1"/>
    <col min="11009" max="11009" width="14.5703125" style="115" customWidth="1"/>
    <col min="11010" max="11010" width="14.28515625" style="115" customWidth="1"/>
    <col min="11011" max="11018" width="9.28515625" style="115" customWidth="1"/>
    <col min="11019" max="11019" width="12.42578125" style="115" customWidth="1"/>
    <col min="11020" max="11020" width="12" style="115" customWidth="1"/>
    <col min="11021" max="11263" width="9.140625" style="115"/>
    <col min="11264" max="11264" width="6.42578125" style="115" customWidth="1"/>
    <col min="11265" max="11265" width="14.5703125" style="115" customWidth="1"/>
    <col min="11266" max="11266" width="14.28515625" style="115" customWidth="1"/>
    <col min="11267" max="11274" width="9.28515625" style="115" customWidth="1"/>
    <col min="11275" max="11275" width="12.42578125" style="115" customWidth="1"/>
    <col min="11276" max="11276" width="12" style="115" customWidth="1"/>
    <col min="11277" max="11519" width="9.140625" style="115"/>
    <col min="11520" max="11520" width="6.42578125" style="115" customWidth="1"/>
    <col min="11521" max="11521" width="14.5703125" style="115" customWidth="1"/>
    <col min="11522" max="11522" width="14.28515625" style="115" customWidth="1"/>
    <col min="11523" max="11530" width="9.28515625" style="115" customWidth="1"/>
    <col min="11531" max="11531" width="12.42578125" style="115" customWidth="1"/>
    <col min="11532" max="11532" width="12" style="115" customWidth="1"/>
    <col min="11533" max="11775" width="9.140625" style="115"/>
    <col min="11776" max="11776" width="6.42578125" style="115" customWidth="1"/>
    <col min="11777" max="11777" width="14.5703125" style="115" customWidth="1"/>
    <col min="11778" max="11778" width="14.28515625" style="115" customWidth="1"/>
    <col min="11779" max="11786" width="9.28515625" style="115" customWidth="1"/>
    <col min="11787" max="11787" width="12.42578125" style="115" customWidth="1"/>
    <col min="11788" max="11788" width="12" style="115" customWidth="1"/>
    <col min="11789" max="12031" width="9.140625" style="115"/>
    <col min="12032" max="12032" width="6.42578125" style="115" customWidth="1"/>
    <col min="12033" max="12033" width="14.5703125" style="115" customWidth="1"/>
    <col min="12034" max="12034" width="14.28515625" style="115" customWidth="1"/>
    <col min="12035" max="12042" width="9.28515625" style="115" customWidth="1"/>
    <col min="12043" max="12043" width="12.42578125" style="115" customWidth="1"/>
    <col min="12044" max="12044" width="12" style="115" customWidth="1"/>
    <col min="12045" max="12287" width="9.140625" style="115"/>
    <col min="12288" max="12288" width="6.42578125" style="115" customWidth="1"/>
    <col min="12289" max="12289" width="14.5703125" style="115" customWidth="1"/>
    <col min="12290" max="12290" width="14.28515625" style="115" customWidth="1"/>
    <col min="12291" max="12298" width="9.28515625" style="115" customWidth="1"/>
    <col min="12299" max="12299" width="12.42578125" style="115" customWidth="1"/>
    <col min="12300" max="12300" width="12" style="115" customWidth="1"/>
    <col min="12301" max="12543" width="9.140625" style="115"/>
    <col min="12544" max="12544" width="6.42578125" style="115" customWidth="1"/>
    <col min="12545" max="12545" width="14.5703125" style="115" customWidth="1"/>
    <col min="12546" max="12546" width="14.28515625" style="115" customWidth="1"/>
    <col min="12547" max="12554" width="9.28515625" style="115" customWidth="1"/>
    <col min="12555" max="12555" width="12.42578125" style="115" customWidth="1"/>
    <col min="12556" max="12556" width="12" style="115" customWidth="1"/>
    <col min="12557" max="12799" width="9.140625" style="115"/>
    <col min="12800" max="12800" width="6.42578125" style="115" customWidth="1"/>
    <col min="12801" max="12801" width="14.5703125" style="115" customWidth="1"/>
    <col min="12802" max="12802" width="14.28515625" style="115" customWidth="1"/>
    <col min="12803" max="12810" width="9.28515625" style="115" customWidth="1"/>
    <col min="12811" max="12811" width="12.42578125" style="115" customWidth="1"/>
    <col min="12812" max="12812" width="12" style="115" customWidth="1"/>
    <col min="12813" max="13055" width="9.140625" style="115"/>
    <col min="13056" max="13056" width="6.42578125" style="115" customWidth="1"/>
    <col min="13057" max="13057" width="14.5703125" style="115" customWidth="1"/>
    <col min="13058" max="13058" width="14.28515625" style="115" customWidth="1"/>
    <col min="13059" max="13066" width="9.28515625" style="115" customWidth="1"/>
    <col min="13067" max="13067" width="12.42578125" style="115" customWidth="1"/>
    <col min="13068" max="13068" width="12" style="115" customWidth="1"/>
    <col min="13069" max="13311" width="9.140625" style="115"/>
    <col min="13312" max="13312" width="6.42578125" style="115" customWidth="1"/>
    <col min="13313" max="13313" width="14.5703125" style="115" customWidth="1"/>
    <col min="13314" max="13314" width="14.28515625" style="115" customWidth="1"/>
    <col min="13315" max="13322" width="9.28515625" style="115" customWidth="1"/>
    <col min="13323" max="13323" width="12.42578125" style="115" customWidth="1"/>
    <col min="13324" max="13324" width="12" style="115" customWidth="1"/>
    <col min="13325" max="13567" width="9.140625" style="115"/>
    <col min="13568" max="13568" width="6.42578125" style="115" customWidth="1"/>
    <col min="13569" max="13569" width="14.5703125" style="115" customWidth="1"/>
    <col min="13570" max="13570" width="14.28515625" style="115" customWidth="1"/>
    <col min="13571" max="13578" width="9.28515625" style="115" customWidth="1"/>
    <col min="13579" max="13579" width="12.42578125" style="115" customWidth="1"/>
    <col min="13580" max="13580" width="12" style="115" customWidth="1"/>
    <col min="13581" max="13823" width="9.140625" style="115"/>
    <col min="13824" max="13824" width="6.42578125" style="115" customWidth="1"/>
    <col min="13825" max="13825" width="14.5703125" style="115" customWidth="1"/>
    <col min="13826" max="13826" width="14.28515625" style="115" customWidth="1"/>
    <col min="13827" max="13834" width="9.28515625" style="115" customWidth="1"/>
    <col min="13835" max="13835" width="12.42578125" style="115" customWidth="1"/>
    <col min="13836" max="13836" width="12" style="115" customWidth="1"/>
    <col min="13837" max="14079" width="9.140625" style="115"/>
    <col min="14080" max="14080" width="6.42578125" style="115" customWidth="1"/>
    <col min="14081" max="14081" width="14.5703125" style="115" customWidth="1"/>
    <col min="14082" max="14082" width="14.28515625" style="115" customWidth="1"/>
    <col min="14083" max="14090" width="9.28515625" style="115" customWidth="1"/>
    <col min="14091" max="14091" width="12.42578125" style="115" customWidth="1"/>
    <col min="14092" max="14092" width="12" style="115" customWidth="1"/>
    <col min="14093" max="14335" width="9.140625" style="115"/>
    <col min="14336" max="14336" width="6.42578125" style="115" customWidth="1"/>
    <col min="14337" max="14337" width="14.5703125" style="115" customWidth="1"/>
    <col min="14338" max="14338" width="14.28515625" style="115" customWidth="1"/>
    <col min="14339" max="14346" width="9.28515625" style="115" customWidth="1"/>
    <col min="14347" max="14347" width="12.42578125" style="115" customWidth="1"/>
    <col min="14348" max="14348" width="12" style="115" customWidth="1"/>
    <col min="14349" max="14591" width="9.140625" style="115"/>
    <col min="14592" max="14592" width="6.42578125" style="115" customWidth="1"/>
    <col min="14593" max="14593" width="14.5703125" style="115" customWidth="1"/>
    <col min="14594" max="14594" width="14.28515625" style="115" customWidth="1"/>
    <col min="14595" max="14602" width="9.28515625" style="115" customWidth="1"/>
    <col min="14603" max="14603" width="12.42578125" style="115" customWidth="1"/>
    <col min="14604" max="14604" width="12" style="115" customWidth="1"/>
    <col min="14605" max="14847" width="9.140625" style="115"/>
    <col min="14848" max="14848" width="6.42578125" style="115" customWidth="1"/>
    <col min="14849" max="14849" width="14.5703125" style="115" customWidth="1"/>
    <col min="14850" max="14850" width="14.28515625" style="115" customWidth="1"/>
    <col min="14851" max="14858" width="9.28515625" style="115" customWidth="1"/>
    <col min="14859" max="14859" width="12.42578125" style="115" customWidth="1"/>
    <col min="14860" max="14860" width="12" style="115" customWidth="1"/>
    <col min="14861" max="15103" width="9.140625" style="115"/>
    <col min="15104" max="15104" width="6.42578125" style="115" customWidth="1"/>
    <col min="15105" max="15105" width="14.5703125" style="115" customWidth="1"/>
    <col min="15106" max="15106" width="14.28515625" style="115" customWidth="1"/>
    <col min="15107" max="15114" width="9.28515625" style="115" customWidth="1"/>
    <col min="15115" max="15115" width="12.42578125" style="115" customWidth="1"/>
    <col min="15116" max="15116" width="12" style="115" customWidth="1"/>
    <col min="15117" max="15359" width="9.140625" style="115"/>
    <col min="15360" max="15360" width="6.42578125" style="115" customWidth="1"/>
    <col min="15361" max="15361" width="14.5703125" style="115" customWidth="1"/>
    <col min="15362" max="15362" width="14.28515625" style="115" customWidth="1"/>
    <col min="15363" max="15370" width="9.28515625" style="115" customWidth="1"/>
    <col min="15371" max="15371" width="12.42578125" style="115" customWidth="1"/>
    <col min="15372" max="15372" width="12" style="115" customWidth="1"/>
    <col min="15373" max="15615" width="9.140625" style="115"/>
    <col min="15616" max="15616" width="6.42578125" style="115" customWidth="1"/>
    <col min="15617" max="15617" width="14.5703125" style="115" customWidth="1"/>
    <col min="15618" max="15618" width="14.28515625" style="115" customWidth="1"/>
    <col min="15619" max="15626" width="9.28515625" style="115" customWidth="1"/>
    <col min="15627" max="15627" width="12.42578125" style="115" customWidth="1"/>
    <col min="15628" max="15628" width="12" style="115" customWidth="1"/>
    <col min="15629" max="15871" width="9.140625" style="115"/>
    <col min="15872" max="15872" width="6.42578125" style="115" customWidth="1"/>
    <col min="15873" max="15873" width="14.5703125" style="115" customWidth="1"/>
    <col min="15874" max="15874" width="14.28515625" style="115" customWidth="1"/>
    <col min="15875" max="15882" width="9.28515625" style="115" customWidth="1"/>
    <col min="15883" max="15883" width="12.42578125" style="115" customWidth="1"/>
    <col min="15884" max="15884" width="12" style="115" customWidth="1"/>
    <col min="15885" max="16127" width="9.140625" style="115"/>
    <col min="16128" max="16128" width="6.42578125" style="115" customWidth="1"/>
    <col min="16129" max="16129" width="14.5703125" style="115" customWidth="1"/>
    <col min="16130" max="16130" width="14.28515625" style="115" customWidth="1"/>
    <col min="16131" max="16138" width="9.28515625" style="115" customWidth="1"/>
    <col min="16139" max="16139" width="12.42578125" style="115" customWidth="1"/>
    <col min="16140" max="16140" width="12" style="115" customWidth="1"/>
    <col min="16141" max="16384" width="10.28515625" style="115"/>
  </cols>
  <sheetData>
    <row r="1" spans="1:12" ht="26.25" customHeight="1" x14ac:dyDescent="0.25"/>
    <row r="2" spans="1:12" ht="15.75" x14ac:dyDescent="0.25">
      <c r="B2" s="37"/>
      <c r="C2" s="277" t="s">
        <v>0</v>
      </c>
      <c r="D2" s="277"/>
      <c r="E2" s="277"/>
      <c r="F2" s="277"/>
      <c r="G2" s="277"/>
      <c r="H2" s="277"/>
      <c r="I2" s="277"/>
    </row>
    <row r="3" spans="1:12" ht="15.75" x14ac:dyDescent="0.25">
      <c r="C3" s="277" t="s">
        <v>1</v>
      </c>
      <c r="D3" s="277"/>
      <c r="E3" s="277"/>
      <c r="F3" s="277"/>
      <c r="G3" s="277"/>
      <c r="H3" s="277"/>
      <c r="I3" s="277"/>
    </row>
    <row r="4" spans="1:12" ht="15.75" x14ac:dyDescent="0.25">
      <c r="C4" s="277" t="s">
        <v>133</v>
      </c>
      <c r="D4" s="277"/>
      <c r="E4" s="277"/>
      <c r="F4" s="277"/>
      <c r="G4" s="277"/>
      <c r="H4" s="277"/>
      <c r="I4" s="277"/>
    </row>
    <row r="5" spans="1:12" ht="6.75" customHeight="1" x14ac:dyDescent="0.25">
      <c r="C5" s="255"/>
      <c r="D5" s="255"/>
      <c r="E5" s="255"/>
      <c r="F5" s="255"/>
      <c r="G5" s="255"/>
      <c r="H5" s="255"/>
      <c r="I5" s="255"/>
    </row>
    <row r="6" spans="1:12" ht="15.75" x14ac:dyDescent="0.25">
      <c r="C6" s="277" t="s">
        <v>1654</v>
      </c>
      <c r="D6" s="277"/>
      <c r="E6" s="277"/>
      <c r="F6" s="277"/>
      <c r="G6" s="277"/>
      <c r="H6" s="277"/>
      <c r="I6" s="277"/>
    </row>
    <row r="7" spans="1:12" ht="15.75" customHeight="1" x14ac:dyDescent="0.25">
      <c r="E7" s="276"/>
      <c r="F7" s="276"/>
      <c r="G7" s="276"/>
      <c r="H7" s="276"/>
    </row>
    <row r="8" spans="1:12" x14ac:dyDescent="0.25">
      <c r="A8" s="165" t="s">
        <v>134</v>
      </c>
      <c r="B8" s="248">
        <f>'Contract Information'!B2</f>
        <v>0</v>
      </c>
      <c r="C8" s="248"/>
      <c r="D8" s="248"/>
      <c r="E8" s="248"/>
      <c r="G8" s="248" t="s">
        <v>135</v>
      </c>
      <c r="H8" s="248"/>
      <c r="I8" s="249" t="s">
        <v>136</v>
      </c>
      <c r="J8" s="250"/>
      <c r="K8" s="170"/>
    </row>
    <row r="9" spans="1:12" ht="14.25" customHeight="1" x14ac:dyDescent="0.25">
      <c r="A9" s="248" t="s">
        <v>128</v>
      </c>
      <c r="B9" s="266">
        <f>'Contract Information'!B4</f>
        <v>0</v>
      </c>
      <c r="C9" s="266"/>
      <c r="D9" s="266"/>
      <c r="E9" s="266"/>
      <c r="G9" s="279"/>
      <c r="H9" s="279"/>
      <c r="I9" s="261"/>
      <c r="J9" s="253"/>
      <c r="K9" s="278" t="s">
        <v>1655</v>
      </c>
      <c r="L9" s="278" t="s">
        <v>1655</v>
      </c>
    </row>
    <row r="10" spans="1:12" x14ac:dyDescent="0.25">
      <c r="A10" s="248"/>
      <c r="B10" s="266"/>
      <c r="C10" s="266"/>
      <c r="D10" s="266"/>
      <c r="E10" s="266"/>
      <c r="H10" s="116"/>
      <c r="I10" s="116"/>
      <c r="J10" s="116"/>
      <c r="K10" s="278"/>
      <c r="L10" s="278"/>
    </row>
    <row r="11" spans="1:12" s="117" customFormat="1" ht="14.25" customHeight="1" x14ac:dyDescent="0.25">
      <c r="A11" s="267"/>
      <c r="B11" s="243"/>
      <c r="C11" s="243"/>
      <c r="D11" s="243"/>
      <c r="E11" s="243"/>
      <c r="F11" s="243"/>
      <c r="G11" s="243"/>
      <c r="H11" s="243"/>
      <c r="I11" s="268"/>
      <c r="J11" s="250" t="s">
        <v>75</v>
      </c>
      <c r="K11" s="272" t="s">
        <v>137</v>
      </c>
      <c r="L11" s="274" t="s">
        <v>138</v>
      </c>
    </row>
    <row r="12" spans="1:12" s="124" customFormat="1" ht="15.75" customHeight="1" x14ac:dyDescent="0.25">
      <c r="A12" s="269"/>
      <c r="B12" s="246"/>
      <c r="C12" s="246"/>
      <c r="D12" s="246"/>
      <c r="E12" s="246"/>
      <c r="F12" s="246"/>
      <c r="G12" s="246"/>
      <c r="H12" s="246"/>
      <c r="I12" s="270"/>
      <c r="J12" s="250"/>
      <c r="K12" s="273"/>
      <c r="L12" s="266"/>
    </row>
    <row r="13" spans="1:12" ht="14.25" customHeight="1" x14ac:dyDescent="0.25">
      <c r="A13" s="275" t="s">
        <v>139</v>
      </c>
      <c r="B13" s="275"/>
      <c r="C13" s="123" t="s">
        <v>140</v>
      </c>
      <c r="D13" s="123" t="s">
        <v>141</v>
      </c>
      <c r="E13" s="123" t="s">
        <v>142</v>
      </c>
      <c r="F13" s="125" t="s">
        <v>143</v>
      </c>
      <c r="G13" s="125" t="s">
        <v>144</v>
      </c>
      <c r="H13" s="125" t="s">
        <v>145</v>
      </c>
      <c r="I13" s="126" t="s">
        <v>146</v>
      </c>
      <c r="J13" s="271"/>
      <c r="K13" s="273"/>
      <c r="L13" s="266"/>
    </row>
    <row r="14" spans="1:12" ht="14.25" customHeight="1" x14ac:dyDescent="0.25">
      <c r="A14" s="251"/>
      <c r="B14" s="251"/>
      <c r="C14" s="113"/>
      <c r="D14" s="113"/>
      <c r="E14" s="113"/>
      <c r="F14" s="113"/>
      <c r="G14" s="113"/>
      <c r="H14" s="113"/>
      <c r="I14" s="127"/>
      <c r="J14" s="128" t="str">
        <f>IF(SUM(C14:I14)&gt;0, SUM(C14:I14), "")</f>
        <v/>
      </c>
      <c r="K14" s="129" t="str">
        <f>IF(AND(ISNUMBER(J14), J14&gt;40), 40, J14)</f>
        <v/>
      </c>
      <c r="L14" s="130" t="str">
        <f>IF(OR(ISTEXT(J14), J14&lt;=40), "", J14-K14)</f>
        <v/>
      </c>
    </row>
    <row r="15" spans="1:12" ht="14.25" customHeight="1" x14ac:dyDescent="0.25">
      <c r="A15" s="251"/>
      <c r="B15" s="251"/>
      <c r="C15" s="113"/>
      <c r="D15" s="113"/>
      <c r="E15" s="113"/>
      <c r="F15" s="113"/>
      <c r="G15" s="113"/>
      <c r="H15" s="113"/>
      <c r="I15" s="127"/>
      <c r="J15" s="131" t="str">
        <f t="shared" ref="J15:J36" si="0">IF(SUM(C15:I15)&gt;0, SUM(C15:I15), "")</f>
        <v/>
      </c>
      <c r="K15" s="129" t="str">
        <f t="shared" ref="K15:K36" si="1">IF(AND(ISNUMBER(J15), J15&gt;40), 40, J15)</f>
        <v/>
      </c>
      <c r="L15" s="129" t="str">
        <f t="shared" ref="L15:L36" si="2">IF(OR(ISTEXT(J15), J15&lt;=40), "", J15-K15)</f>
        <v/>
      </c>
    </row>
    <row r="16" spans="1:12" ht="14.25" customHeight="1" x14ac:dyDescent="0.25">
      <c r="A16" s="251"/>
      <c r="B16" s="251"/>
      <c r="C16" s="113"/>
      <c r="D16" s="113"/>
      <c r="E16" s="113"/>
      <c r="F16" s="113"/>
      <c r="G16" s="113"/>
      <c r="H16" s="113"/>
      <c r="I16" s="127"/>
      <c r="J16" s="132" t="str">
        <f t="shared" si="0"/>
        <v/>
      </c>
      <c r="K16" s="129" t="str">
        <f t="shared" si="1"/>
        <v/>
      </c>
      <c r="L16" s="129" t="str">
        <f t="shared" si="2"/>
        <v/>
      </c>
    </row>
    <row r="17" spans="1:12" ht="14.25" customHeight="1" x14ac:dyDescent="0.25">
      <c r="A17" s="251"/>
      <c r="B17" s="251"/>
      <c r="C17" s="113"/>
      <c r="D17" s="113"/>
      <c r="E17" s="113"/>
      <c r="F17" s="113"/>
      <c r="G17" s="113"/>
      <c r="H17" s="113"/>
      <c r="I17" s="127"/>
      <c r="J17" s="132" t="str">
        <f t="shared" si="0"/>
        <v/>
      </c>
      <c r="K17" s="129" t="str">
        <f t="shared" si="1"/>
        <v/>
      </c>
      <c r="L17" s="129" t="str">
        <f t="shared" si="2"/>
        <v/>
      </c>
    </row>
    <row r="18" spans="1:12" ht="14.25" customHeight="1" x14ac:dyDescent="0.25">
      <c r="A18" s="251"/>
      <c r="B18" s="251"/>
      <c r="C18" s="113"/>
      <c r="D18" s="113"/>
      <c r="E18" s="113"/>
      <c r="F18" s="113"/>
      <c r="G18" s="113"/>
      <c r="H18" s="113"/>
      <c r="I18" s="127"/>
      <c r="J18" s="132" t="str">
        <f t="shared" si="0"/>
        <v/>
      </c>
      <c r="K18" s="129" t="str">
        <f t="shared" si="1"/>
        <v/>
      </c>
      <c r="L18" s="129" t="str">
        <f t="shared" si="2"/>
        <v/>
      </c>
    </row>
    <row r="19" spans="1:12" ht="14.25" customHeight="1" x14ac:dyDescent="0.25">
      <c r="A19" s="251"/>
      <c r="B19" s="251"/>
      <c r="C19" s="113"/>
      <c r="D19" s="113"/>
      <c r="E19" s="113"/>
      <c r="F19" s="113"/>
      <c r="G19" s="113"/>
      <c r="H19" s="113"/>
      <c r="I19" s="127"/>
      <c r="J19" s="132" t="str">
        <f t="shared" si="0"/>
        <v/>
      </c>
      <c r="K19" s="129" t="str">
        <f t="shared" si="1"/>
        <v/>
      </c>
      <c r="L19" s="129" t="str">
        <f t="shared" si="2"/>
        <v/>
      </c>
    </row>
    <row r="20" spans="1:12" ht="14.25" customHeight="1" x14ac:dyDescent="0.25">
      <c r="A20" s="251"/>
      <c r="B20" s="251"/>
      <c r="C20" s="113"/>
      <c r="D20" s="113"/>
      <c r="E20" s="113"/>
      <c r="F20" s="113"/>
      <c r="G20" s="113"/>
      <c r="H20" s="113"/>
      <c r="I20" s="127"/>
      <c r="J20" s="132" t="str">
        <f t="shared" si="0"/>
        <v/>
      </c>
      <c r="K20" s="129" t="str">
        <f t="shared" si="1"/>
        <v/>
      </c>
      <c r="L20" s="129" t="str">
        <f t="shared" si="2"/>
        <v/>
      </c>
    </row>
    <row r="21" spans="1:12" ht="14.25" customHeight="1" x14ac:dyDescent="0.25">
      <c r="A21" s="251"/>
      <c r="B21" s="251"/>
      <c r="C21" s="113"/>
      <c r="D21" s="113"/>
      <c r="E21" s="113"/>
      <c r="F21" s="113"/>
      <c r="G21" s="113"/>
      <c r="H21" s="113"/>
      <c r="I21" s="127"/>
      <c r="J21" s="132" t="str">
        <f t="shared" si="0"/>
        <v/>
      </c>
      <c r="K21" s="129" t="str">
        <f t="shared" si="1"/>
        <v/>
      </c>
      <c r="L21" s="129" t="str">
        <f t="shared" si="2"/>
        <v/>
      </c>
    </row>
    <row r="22" spans="1:12" ht="14.25" customHeight="1" x14ac:dyDescent="0.25">
      <c r="A22" s="251"/>
      <c r="B22" s="251"/>
      <c r="C22" s="113"/>
      <c r="D22" s="113"/>
      <c r="E22" s="113"/>
      <c r="F22" s="113"/>
      <c r="G22" s="113"/>
      <c r="H22" s="113"/>
      <c r="I22" s="127"/>
      <c r="J22" s="132" t="str">
        <f t="shared" si="0"/>
        <v/>
      </c>
      <c r="K22" s="129" t="str">
        <f t="shared" si="1"/>
        <v/>
      </c>
      <c r="L22" s="129" t="str">
        <f t="shared" si="2"/>
        <v/>
      </c>
    </row>
    <row r="23" spans="1:12" ht="14.25" customHeight="1" x14ac:dyDescent="0.25">
      <c r="A23" s="251"/>
      <c r="B23" s="251"/>
      <c r="C23" s="113"/>
      <c r="D23" s="113"/>
      <c r="E23" s="113"/>
      <c r="F23" s="113"/>
      <c r="G23" s="113"/>
      <c r="H23" s="113"/>
      <c r="I23" s="127"/>
      <c r="J23" s="132" t="str">
        <f t="shared" si="0"/>
        <v/>
      </c>
      <c r="K23" s="129" t="str">
        <f t="shared" si="1"/>
        <v/>
      </c>
      <c r="L23" s="129" t="str">
        <f t="shared" si="2"/>
        <v/>
      </c>
    </row>
    <row r="24" spans="1:12" ht="14.25" customHeight="1" x14ac:dyDescent="0.25">
      <c r="A24" s="248"/>
      <c r="B24" s="248"/>
      <c r="C24" s="114"/>
      <c r="D24" s="114"/>
      <c r="E24" s="114"/>
      <c r="F24" s="114"/>
      <c r="G24" s="114"/>
      <c r="H24" s="114"/>
      <c r="I24" s="133"/>
      <c r="J24" s="128" t="str">
        <f t="shared" si="0"/>
        <v/>
      </c>
      <c r="K24" s="129" t="str">
        <f t="shared" si="1"/>
        <v/>
      </c>
      <c r="L24" s="129" t="str">
        <f t="shared" si="2"/>
        <v/>
      </c>
    </row>
    <row r="25" spans="1:12" ht="14.25" customHeight="1" x14ac:dyDescent="0.25">
      <c r="A25" s="266"/>
      <c r="B25" s="266"/>
      <c r="C25" s="134"/>
      <c r="D25" s="134"/>
      <c r="E25" s="134"/>
      <c r="F25" s="134"/>
      <c r="G25" s="134"/>
      <c r="H25" s="134"/>
      <c r="I25" s="135"/>
      <c r="J25" s="128" t="str">
        <f t="shared" si="0"/>
        <v/>
      </c>
      <c r="K25" s="129" t="str">
        <f t="shared" si="1"/>
        <v/>
      </c>
      <c r="L25" s="129" t="str">
        <f t="shared" si="2"/>
        <v/>
      </c>
    </row>
    <row r="26" spans="1:12" ht="14.25" customHeight="1" x14ac:dyDescent="0.25">
      <c r="A26" s="251"/>
      <c r="B26" s="251"/>
      <c r="C26" s="113"/>
      <c r="D26" s="113"/>
      <c r="E26" s="113"/>
      <c r="F26" s="113"/>
      <c r="G26" s="113"/>
      <c r="H26" s="113"/>
      <c r="I26" s="127"/>
      <c r="J26" s="131" t="str">
        <f t="shared" si="0"/>
        <v/>
      </c>
      <c r="K26" s="129" t="str">
        <f t="shared" si="1"/>
        <v/>
      </c>
      <c r="L26" s="129" t="str">
        <f t="shared" si="2"/>
        <v/>
      </c>
    </row>
    <row r="27" spans="1:12" ht="14.25" customHeight="1" x14ac:dyDescent="0.25">
      <c r="A27" s="251"/>
      <c r="B27" s="251"/>
      <c r="C27" s="113"/>
      <c r="D27" s="113"/>
      <c r="E27" s="113"/>
      <c r="F27" s="113"/>
      <c r="G27" s="113"/>
      <c r="H27" s="113"/>
      <c r="I27" s="127"/>
      <c r="J27" s="132" t="str">
        <f t="shared" si="0"/>
        <v/>
      </c>
      <c r="K27" s="129" t="str">
        <f t="shared" si="1"/>
        <v/>
      </c>
      <c r="L27" s="129" t="str">
        <f t="shared" si="2"/>
        <v/>
      </c>
    </row>
    <row r="28" spans="1:12" ht="12.75" customHeight="1" x14ac:dyDescent="0.25">
      <c r="A28" s="251"/>
      <c r="B28" s="251"/>
      <c r="C28" s="113"/>
      <c r="D28" s="113"/>
      <c r="E28" s="113"/>
      <c r="F28" s="113"/>
      <c r="G28" s="113"/>
      <c r="H28" s="113"/>
      <c r="I28" s="127"/>
      <c r="J28" s="132" t="str">
        <f t="shared" si="0"/>
        <v/>
      </c>
      <c r="K28" s="129" t="str">
        <f t="shared" si="1"/>
        <v/>
      </c>
      <c r="L28" s="129" t="str">
        <f t="shared" si="2"/>
        <v/>
      </c>
    </row>
    <row r="29" spans="1:12" ht="12.75" customHeight="1" x14ac:dyDescent="0.25">
      <c r="A29" s="251"/>
      <c r="B29" s="251"/>
      <c r="C29" s="113"/>
      <c r="D29" s="113"/>
      <c r="E29" s="113"/>
      <c r="F29" s="113"/>
      <c r="G29" s="113"/>
      <c r="H29" s="113"/>
      <c r="I29" s="127"/>
      <c r="J29" s="132" t="str">
        <f t="shared" si="0"/>
        <v/>
      </c>
      <c r="K29" s="129" t="str">
        <f t="shared" si="1"/>
        <v/>
      </c>
      <c r="L29" s="129" t="str">
        <f t="shared" si="2"/>
        <v/>
      </c>
    </row>
    <row r="30" spans="1:12" ht="12.75" customHeight="1" x14ac:dyDescent="0.25">
      <c r="A30" s="251"/>
      <c r="B30" s="251"/>
      <c r="C30" s="113"/>
      <c r="D30" s="113"/>
      <c r="E30" s="113"/>
      <c r="F30" s="113"/>
      <c r="G30" s="113"/>
      <c r="H30" s="113"/>
      <c r="I30" s="127"/>
      <c r="J30" s="132" t="str">
        <f t="shared" si="0"/>
        <v/>
      </c>
      <c r="K30" s="129" t="str">
        <f t="shared" si="1"/>
        <v/>
      </c>
      <c r="L30" s="129" t="str">
        <f t="shared" si="2"/>
        <v/>
      </c>
    </row>
    <row r="31" spans="1:12" ht="12.75" customHeight="1" x14ac:dyDescent="0.25">
      <c r="A31" s="251"/>
      <c r="B31" s="251"/>
      <c r="C31" s="113"/>
      <c r="D31" s="113"/>
      <c r="E31" s="113"/>
      <c r="F31" s="113"/>
      <c r="G31" s="113"/>
      <c r="H31" s="113"/>
      <c r="I31" s="127"/>
      <c r="J31" s="132" t="str">
        <f t="shared" si="0"/>
        <v/>
      </c>
      <c r="K31" s="129" t="str">
        <f t="shared" si="1"/>
        <v/>
      </c>
      <c r="L31" s="129" t="str">
        <f t="shared" si="2"/>
        <v/>
      </c>
    </row>
    <row r="32" spans="1:12" ht="12.75" customHeight="1" x14ac:dyDescent="0.25">
      <c r="A32" s="251"/>
      <c r="B32" s="251"/>
      <c r="C32" s="113"/>
      <c r="D32" s="113"/>
      <c r="E32" s="113"/>
      <c r="F32" s="113"/>
      <c r="G32" s="113"/>
      <c r="H32" s="113"/>
      <c r="I32" s="127"/>
      <c r="J32" s="128" t="str">
        <f t="shared" si="0"/>
        <v/>
      </c>
      <c r="K32" s="129" t="str">
        <f t="shared" si="1"/>
        <v/>
      </c>
      <c r="L32" s="129" t="str">
        <f t="shared" si="2"/>
        <v/>
      </c>
    </row>
    <row r="33" spans="1:12" ht="12.75" customHeight="1" x14ac:dyDescent="0.25">
      <c r="A33" s="251"/>
      <c r="B33" s="251"/>
      <c r="C33" s="113"/>
      <c r="D33" s="113"/>
      <c r="E33" s="113"/>
      <c r="F33" s="113"/>
      <c r="G33" s="113"/>
      <c r="H33" s="113"/>
      <c r="I33" s="127"/>
      <c r="J33" s="136" t="str">
        <f t="shared" si="0"/>
        <v/>
      </c>
      <c r="K33" s="129" t="str">
        <f t="shared" si="1"/>
        <v/>
      </c>
      <c r="L33" s="129" t="str">
        <f t="shared" si="2"/>
        <v/>
      </c>
    </row>
    <row r="34" spans="1:12" ht="12.75" customHeight="1" x14ac:dyDescent="0.25">
      <c r="A34" s="264"/>
      <c r="B34" s="264"/>
      <c r="C34" s="113"/>
      <c r="D34" s="113"/>
      <c r="E34" s="113"/>
      <c r="F34" s="113"/>
      <c r="G34" s="113"/>
      <c r="H34" s="113"/>
      <c r="I34" s="127"/>
      <c r="J34" s="137" t="str">
        <f t="shared" si="0"/>
        <v/>
      </c>
      <c r="K34" s="129" t="str">
        <f t="shared" si="1"/>
        <v/>
      </c>
      <c r="L34" s="129" t="str">
        <f t="shared" si="2"/>
        <v/>
      </c>
    </row>
    <row r="35" spans="1:12" ht="12.75" customHeight="1" x14ac:dyDescent="0.25">
      <c r="A35" s="264"/>
      <c r="B35" s="264"/>
      <c r="C35" s="113"/>
      <c r="D35" s="113"/>
      <c r="E35" s="113"/>
      <c r="F35" s="113"/>
      <c r="G35" s="113"/>
      <c r="H35" s="113"/>
      <c r="I35" s="127"/>
      <c r="J35" s="137" t="str">
        <f t="shared" si="0"/>
        <v/>
      </c>
      <c r="K35" s="129" t="str">
        <f t="shared" si="1"/>
        <v/>
      </c>
      <c r="L35" s="129" t="str">
        <f t="shared" si="2"/>
        <v/>
      </c>
    </row>
    <row r="36" spans="1:12" ht="12.75" customHeight="1" thickBot="1" x14ac:dyDescent="0.3">
      <c r="A36" s="265"/>
      <c r="B36" s="265"/>
      <c r="C36" s="48"/>
      <c r="D36" s="48"/>
      <c r="E36" s="48"/>
      <c r="F36" s="48"/>
      <c r="G36" s="48"/>
      <c r="H36" s="48"/>
      <c r="I36" s="138"/>
      <c r="J36" s="139" t="str">
        <f t="shared" si="0"/>
        <v/>
      </c>
      <c r="K36" s="140" t="str">
        <f t="shared" si="1"/>
        <v/>
      </c>
      <c r="L36" s="141" t="str">
        <f t="shared" si="2"/>
        <v/>
      </c>
    </row>
    <row r="37" spans="1:12" ht="21" customHeight="1" thickTop="1" x14ac:dyDescent="0.25">
      <c r="A37" s="263" t="s">
        <v>60</v>
      </c>
      <c r="B37" s="263"/>
      <c r="C37" s="142" t="str">
        <f t="shared" ref="C37:L37" si="3">IF(SUM(C14:C36)&gt;0, SUM(C14:C36), "")</f>
        <v/>
      </c>
      <c r="D37" s="142" t="str">
        <f t="shared" si="3"/>
        <v/>
      </c>
      <c r="E37" s="142" t="str">
        <f t="shared" si="3"/>
        <v/>
      </c>
      <c r="F37" s="142" t="str">
        <f t="shared" si="3"/>
        <v/>
      </c>
      <c r="G37" s="142" t="str">
        <f t="shared" si="3"/>
        <v/>
      </c>
      <c r="H37" s="142" t="str">
        <f t="shared" si="3"/>
        <v/>
      </c>
      <c r="I37" s="143" t="str">
        <f t="shared" si="3"/>
        <v/>
      </c>
      <c r="J37" s="144" t="str">
        <f t="shared" si="3"/>
        <v/>
      </c>
      <c r="K37" s="129" t="str">
        <f t="shared" si="3"/>
        <v/>
      </c>
      <c r="L37" s="142" t="str">
        <f t="shared" si="3"/>
        <v/>
      </c>
    </row>
    <row r="38" spans="1:12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</row>
    <row r="39" spans="1:12" x14ac:dyDescent="0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</row>
    <row r="40" spans="1:12" x14ac:dyDescent="0.2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</row>
    <row r="41" spans="1:12" x14ac:dyDescent="0.2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</row>
    <row r="42" spans="1:12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</row>
  </sheetData>
  <mergeCells count="45">
    <mergeCell ref="K9:K10"/>
    <mergeCell ref="L9:L10"/>
    <mergeCell ref="A9:A10"/>
    <mergeCell ref="I8:J8"/>
    <mergeCell ref="I9:J9"/>
    <mergeCell ref="B8:E8"/>
    <mergeCell ref="B9:E10"/>
    <mergeCell ref="G8:H8"/>
    <mergeCell ref="G9:H9"/>
    <mergeCell ref="E7:F7"/>
    <mergeCell ref="G7:H7"/>
    <mergeCell ref="C2:I2"/>
    <mergeCell ref="C3:I3"/>
    <mergeCell ref="C4:I4"/>
    <mergeCell ref="C5:I5"/>
    <mergeCell ref="C6:I6"/>
    <mergeCell ref="A20:B20"/>
    <mergeCell ref="A11:I12"/>
    <mergeCell ref="J11:J13"/>
    <mergeCell ref="K11:K13"/>
    <mergeCell ref="L11:L13"/>
    <mergeCell ref="A13:B13"/>
    <mergeCell ref="A14:B14"/>
    <mergeCell ref="A15:B15"/>
    <mergeCell ref="A16:B16"/>
    <mergeCell ref="A17:B17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7:B37"/>
    <mergeCell ref="A31:B31"/>
    <mergeCell ref="A32:B32"/>
    <mergeCell ref="A33:B33"/>
    <mergeCell ref="A34:B34"/>
    <mergeCell ref="A35:B35"/>
    <mergeCell ref="A36:B36"/>
  </mergeCells>
  <pageMargins left="0" right="0" top="0.5" bottom="0.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workbookViewId="0">
      <selection activeCell="G5" sqref="G5"/>
    </sheetView>
  </sheetViews>
  <sheetFormatPr defaultColWidth="10.28515625" defaultRowHeight="15" x14ac:dyDescent="0.25"/>
  <cols>
    <col min="1" max="1" width="8.28515625" style="34" customWidth="1"/>
    <col min="2" max="2" width="8.28515625" style="161" customWidth="1"/>
    <col min="3" max="3" width="11.85546875" style="34" customWidth="1"/>
    <col min="4" max="4" width="18.42578125" style="34" customWidth="1"/>
    <col min="5" max="5" width="19" style="34" customWidth="1"/>
    <col min="6" max="6" width="12.42578125" style="34" customWidth="1"/>
    <col min="7" max="7" width="15.42578125" style="219" customWidth="1"/>
    <col min="8" max="8" width="8.7109375" style="34" customWidth="1"/>
    <col min="9" max="16384" width="10.28515625" style="34"/>
  </cols>
  <sheetData>
    <row r="1" spans="1:14" x14ac:dyDescent="0.25">
      <c r="C1" s="245" t="s">
        <v>0</v>
      </c>
      <c r="D1" s="245"/>
      <c r="E1" s="245"/>
      <c r="F1" s="245"/>
      <c r="G1" s="245"/>
      <c r="H1" s="39"/>
      <c r="I1" s="4"/>
      <c r="J1" s="4"/>
      <c r="K1" s="4"/>
      <c r="L1" s="4"/>
      <c r="M1" s="4"/>
      <c r="N1" s="4"/>
    </row>
    <row r="2" spans="1:14" x14ac:dyDescent="0.25">
      <c r="C2" s="245" t="s">
        <v>1</v>
      </c>
      <c r="D2" s="245"/>
      <c r="E2" s="245"/>
      <c r="F2" s="245"/>
      <c r="G2" s="245"/>
      <c r="H2" s="39"/>
      <c r="I2" s="4"/>
      <c r="J2" s="4"/>
      <c r="K2" s="4"/>
      <c r="L2" s="4"/>
      <c r="M2" s="4"/>
      <c r="N2" s="4"/>
    </row>
    <row r="3" spans="1:14" x14ac:dyDescent="0.25">
      <c r="C3" s="245" t="s">
        <v>2</v>
      </c>
      <c r="D3" s="245"/>
      <c r="E3" s="245"/>
      <c r="F3" s="245"/>
      <c r="G3" s="245"/>
      <c r="H3" s="39"/>
      <c r="I3" s="4"/>
      <c r="J3" s="4"/>
      <c r="K3" s="4"/>
      <c r="L3" s="4"/>
      <c r="M3" s="4"/>
      <c r="N3" s="4"/>
    </row>
    <row r="4" spans="1:14" s="50" customFormat="1" ht="21.75" customHeight="1" x14ac:dyDescent="0.2">
      <c r="A4" s="281" t="s">
        <v>9</v>
      </c>
      <c r="B4" s="281"/>
      <c r="C4" s="281"/>
      <c r="D4" s="281"/>
      <c r="E4" s="281"/>
      <c r="F4" s="281"/>
      <c r="G4" s="281"/>
    </row>
    <row r="5" spans="1:14" ht="25.5" customHeight="1" x14ac:dyDescent="0.25">
      <c r="C5" s="30" t="s">
        <v>160</v>
      </c>
      <c r="D5" s="32" t="str">
        <f>IF(ISBLANK('Contract Information'!B2),"",'Contract Information'!B2)</f>
        <v/>
      </c>
      <c r="E5" s="32" t="str">
        <f>IF(ISBLANK('Contract Information'!B6),"",'Contract Information'!B6)</f>
        <v/>
      </c>
      <c r="F5" s="29" t="s">
        <v>41</v>
      </c>
      <c r="G5" s="212">
        <v>806001</v>
      </c>
      <c r="H5" s="42"/>
    </row>
    <row r="6" spans="1:14" ht="28.5" customHeight="1" x14ac:dyDescent="0.25">
      <c r="C6" s="280" t="str">
        <f>IF(ISBLANK('Contract Information'!B4),"",'Contract Information'!B4)</f>
        <v/>
      </c>
      <c r="D6" s="280"/>
      <c r="E6" s="280"/>
      <c r="F6" s="29" t="s">
        <v>42</v>
      </c>
      <c r="G6" s="213" t="str">
        <f>IF(ISBLANK($G$5),"",VLOOKUP($G$5, ITEMS!$A$1:$B$1600,2,FALSE))</f>
        <v>HOUR</v>
      </c>
      <c r="H6" s="42"/>
    </row>
    <row r="7" spans="1:14" ht="22.5" customHeight="1" x14ac:dyDescent="0.25">
      <c r="C7" s="30"/>
      <c r="E7" s="172"/>
      <c r="F7" s="29" t="s">
        <v>43</v>
      </c>
      <c r="G7" s="214" t="e">
        <f>IF(ISBLANK($G$5),"",VLOOKUP($G$5,'Contract Item Summary'!$A$2:$E$2600,5,FALSE))</f>
        <v>#N/A</v>
      </c>
      <c r="H7" s="42"/>
    </row>
    <row r="8" spans="1:14" ht="21" customHeight="1" x14ac:dyDescent="0.25">
      <c r="C8" s="30" t="s">
        <v>32</v>
      </c>
      <c r="D8" s="284" t="str">
        <f>IF(ISBLANK($G$5),"",VLOOKUP($G$5, ITEMS!$A$1:$C$1600,3,FALSE))</f>
        <v xml:space="preserve">TRAFFIC OFFICERS </v>
      </c>
      <c r="E8" s="284"/>
      <c r="F8" s="29" t="s">
        <v>44</v>
      </c>
      <c r="G8" s="215" t="e">
        <f>IF(ISBLANK($G$5),"",VLOOKUP($G$5,'Contract Item Summary'!$A$2:$D$1141,4,FALSE))</f>
        <v>#N/A</v>
      </c>
      <c r="H8" s="49"/>
    </row>
    <row r="9" spans="1:14" ht="12" customHeight="1" x14ac:dyDescent="0.25"/>
    <row r="10" spans="1:14" ht="9.75" customHeight="1" x14ac:dyDescent="0.25"/>
    <row r="11" spans="1:14" x14ac:dyDescent="0.25">
      <c r="F11" s="28"/>
      <c r="G11" s="212"/>
      <c r="H11" s="220"/>
    </row>
    <row r="12" spans="1:14" x14ac:dyDescent="0.25">
      <c r="B12" s="282" t="s">
        <v>3</v>
      </c>
      <c r="C12" s="248" t="s">
        <v>159</v>
      </c>
      <c r="D12" s="248" t="s">
        <v>57</v>
      </c>
      <c r="E12" s="249" t="s">
        <v>58</v>
      </c>
      <c r="F12" s="43" t="s">
        <v>59</v>
      </c>
      <c r="G12" s="285" t="s">
        <v>60</v>
      </c>
      <c r="H12" s="9"/>
    </row>
    <row r="13" spans="1:14" x14ac:dyDescent="0.25">
      <c r="B13" s="283"/>
      <c r="C13" s="248"/>
      <c r="D13" s="248"/>
      <c r="E13" s="249"/>
      <c r="F13" s="44" t="s">
        <v>61</v>
      </c>
      <c r="G13" s="250"/>
      <c r="H13" s="9"/>
    </row>
    <row r="14" spans="1:14" ht="18" customHeight="1" x14ac:dyDescent="0.25">
      <c r="B14" s="160"/>
      <c r="C14" s="35"/>
      <c r="D14" s="45"/>
      <c r="E14" s="46" t="str">
        <f>IF(ISBLANK(D14),"",D14*1.1)</f>
        <v/>
      </c>
      <c r="F14" s="47" t="str">
        <f>IF(ISBLANK(D14),"",E14/G$8)</f>
        <v/>
      </c>
      <c r="G14" s="217"/>
      <c r="H14" s="9"/>
    </row>
    <row r="15" spans="1:14" ht="18" customHeight="1" x14ac:dyDescent="0.25">
      <c r="B15" s="160"/>
      <c r="C15" s="35"/>
      <c r="D15" s="45"/>
      <c r="E15" s="46" t="str">
        <f>IF(ISBLANK(D15),"",D15*1.1)</f>
        <v/>
      </c>
      <c r="F15" s="47" t="str">
        <f>IF(ISBLANK(D15),"",E15/G$8)</f>
        <v/>
      </c>
      <c r="G15" s="217"/>
      <c r="H15" s="9"/>
    </row>
    <row r="16" spans="1:14" ht="18" customHeight="1" x14ac:dyDescent="0.25">
      <c r="B16" s="160"/>
      <c r="C16" s="35"/>
      <c r="D16" s="45"/>
      <c r="E16" s="46" t="str">
        <f>IF(ISBLANK(D16),"",D16*1.1)</f>
        <v/>
      </c>
      <c r="F16" s="47" t="str">
        <f>IF(ISBLANK(D16),"",E16/G$8)</f>
        <v/>
      </c>
      <c r="G16" s="217"/>
      <c r="H16" s="9"/>
    </row>
    <row r="17" spans="2:8" ht="18" customHeight="1" x14ac:dyDescent="0.25">
      <c r="B17" s="160"/>
      <c r="C17" s="35"/>
      <c r="D17" s="45"/>
      <c r="E17" s="46" t="str">
        <f>IF(ISBLANK(D17),"",D17*1.1)</f>
        <v/>
      </c>
      <c r="F17" s="47" t="str">
        <f>IF(ISBLANK(D17),"",E17/G$8)</f>
        <v/>
      </c>
      <c r="G17" s="217"/>
      <c r="H17" s="42"/>
    </row>
    <row r="18" spans="2:8" ht="18" customHeight="1" x14ac:dyDescent="0.25">
      <c r="B18" s="160"/>
      <c r="C18" s="35"/>
      <c r="D18" s="45"/>
      <c r="E18" s="46" t="str">
        <f>IF(ISBLANK(D18),"",D18*1.1)</f>
        <v/>
      </c>
      <c r="F18" s="47" t="str">
        <f>IF(ISBLANK(D18),"",E18/G$8)</f>
        <v/>
      </c>
      <c r="G18" s="217"/>
      <c r="H18" s="42"/>
    </row>
    <row r="19" spans="2:8" s="161" customFormat="1" ht="18" customHeight="1" x14ac:dyDescent="0.25">
      <c r="B19" s="160"/>
      <c r="C19" s="159"/>
      <c r="D19" s="45"/>
      <c r="E19" s="46"/>
      <c r="F19" s="47"/>
      <c r="G19" s="217"/>
      <c r="H19" s="162"/>
    </row>
    <row r="20" spans="2:8" s="161" customFormat="1" ht="18" customHeight="1" x14ac:dyDescent="0.25">
      <c r="B20" s="160"/>
      <c r="C20" s="159"/>
      <c r="D20" s="45"/>
      <c r="E20" s="46"/>
      <c r="F20" s="47"/>
      <c r="G20" s="217"/>
      <c r="H20" s="162"/>
    </row>
    <row r="21" spans="2:8" s="161" customFormat="1" ht="18" customHeight="1" x14ac:dyDescent="0.25">
      <c r="B21" s="160"/>
      <c r="C21" s="159"/>
      <c r="D21" s="45"/>
      <c r="E21" s="46"/>
      <c r="F21" s="47"/>
      <c r="G21" s="217"/>
      <c r="H21" s="162"/>
    </row>
    <row r="22" spans="2:8" s="161" customFormat="1" ht="18" customHeight="1" x14ac:dyDescent="0.25">
      <c r="B22" s="160"/>
      <c r="C22" s="159"/>
      <c r="D22" s="45"/>
      <c r="E22" s="46"/>
      <c r="F22" s="47"/>
      <c r="G22" s="217"/>
      <c r="H22" s="162"/>
    </row>
    <row r="23" spans="2:8" s="161" customFormat="1" ht="18" customHeight="1" x14ac:dyDescent="0.25">
      <c r="B23" s="160"/>
      <c r="C23" s="159"/>
      <c r="D23" s="45"/>
      <c r="E23" s="46"/>
      <c r="F23" s="47"/>
      <c r="G23" s="217"/>
      <c r="H23" s="162"/>
    </row>
    <row r="24" spans="2:8" s="161" customFormat="1" ht="18" customHeight="1" x14ac:dyDescent="0.25">
      <c r="B24" s="160"/>
      <c r="C24" s="159"/>
      <c r="D24" s="45"/>
      <c r="E24" s="46"/>
      <c r="F24" s="47"/>
      <c r="G24" s="217"/>
      <c r="H24" s="162"/>
    </row>
    <row r="25" spans="2:8" s="161" customFormat="1" ht="18" customHeight="1" x14ac:dyDescent="0.25">
      <c r="B25" s="160"/>
      <c r="C25" s="159"/>
      <c r="D25" s="45"/>
      <c r="E25" s="46"/>
      <c r="F25" s="47"/>
      <c r="G25" s="217"/>
      <c r="H25" s="162"/>
    </row>
    <row r="26" spans="2:8" s="161" customFormat="1" ht="18" customHeight="1" x14ac:dyDescent="0.25">
      <c r="B26" s="160"/>
      <c r="C26" s="159"/>
      <c r="D26" s="45"/>
      <c r="E26" s="46"/>
      <c r="F26" s="47"/>
      <c r="G26" s="217"/>
      <c r="H26" s="162"/>
    </row>
    <row r="27" spans="2:8" s="161" customFormat="1" ht="18" customHeight="1" x14ac:dyDescent="0.25">
      <c r="B27" s="160"/>
      <c r="C27" s="159"/>
      <c r="D27" s="45"/>
      <c r="E27" s="46"/>
      <c r="F27" s="47"/>
      <c r="G27" s="217"/>
      <c r="H27" s="162"/>
    </row>
    <row r="28" spans="2:8" ht="18" customHeight="1" x14ac:dyDescent="0.25">
      <c r="B28" s="160"/>
      <c r="C28" s="35"/>
      <c r="D28" s="45"/>
      <c r="E28" s="46" t="str">
        <f t="shared" ref="E28:E36" si="0">IF(ISBLANK(D28),"",D28*1.1)</f>
        <v/>
      </c>
      <c r="F28" s="47" t="str">
        <f t="shared" ref="F28:F36" si="1">IF(ISBLANK(D28),"",E28/G$8)</f>
        <v/>
      </c>
      <c r="G28" s="217"/>
      <c r="H28" s="42"/>
    </row>
    <row r="29" spans="2:8" ht="18" customHeight="1" x14ac:dyDescent="0.25">
      <c r="B29" s="160"/>
      <c r="C29" s="35"/>
      <c r="D29" s="45"/>
      <c r="E29" s="46" t="str">
        <f t="shared" si="0"/>
        <v/>
      </c>
      <c r="F29" s="47" t="str">
        <f t="shared" si="1"/>
        <v/>
      </c>
      <c r="G29" s="217"/>
      <c r="H29" s="42"/>
    </row>
    <row r="30" spans="2:8" ht="18" customHeight="1" x14ac:dyDescent="0.25">
      <c r="B30" s="160"/>
      <c r="C30" s="35"/>
      <c r="D30" s="45"/>
      <c r="E30" s="46" t="str">
        <f t="shared" si="0"/>
        <v/>
      </c>
      <c r="F30" s="47" t="str">
        <f t="shared" si="1"/>
        <v/>
      </c>
      <c r="G30" s="217"/>
      <c r="H30" s="42"/>
    </row>
    <row r="31" spans="2:8" ht="18" customHeight="1" x14ac:dyDescent="0.25">
      <c r="B31" s="160"/>
      <c r="C31" s="35"/>
      <c r="D31" s="45"/>
      <c r="E31" s="46" t="str">
        <f t="shared" si="0"/>
        <v/>
      </c>
      <c r="F31" s="47" t="str">
        <f t="shared" si="1"/>
        <v/>
      </c>
      <c r="G31" s="217"/>
      <c r="H31" s="42"/>
    </row>
    <row r="32" spans="2:8" ht="18" customHeight="1" x14ac:dyDescent="0.25">
      <c r="B32" s="160"/>
      <c r="C32" s="35"/>
      <c r="D32" s="45"/>
      <c r="E32" s="46" t="str">
        <f t="shared" si="0"/>
        <v/>
      </c>
      <c r="F32" s="47" t="str">
        <f t="shared" si="1"/>
        <v/>
      </c>
      <c r="G32" s="217"/>
      <c r="H32" s="42"/>
    </row>
    <row r="33" spans="2:8" ht="18" customHeight="1" x14ac:dyDescent="0.25">
      <c r="B33" s="160"/>
      <c r="C33" s="35"/>
      <c r="D33" s="45"/>
      <c r="E33" s="46" t="str">
        <f t="shared" si="0"/>
        <v/>
      </c>
      <c r="F33" s="47" t="str">
        <f t="shared" si="1"/>
        <v/>
      </c>
      <c r="G33" s="217"/>
      <c r="H33" s="42"/>
    </row>
    <row r="34" spans="2:8" ht="18" customHeight="1" x14ac:dyDescent="0.25">
      <c r="B34" s="160"/>
      <c r="C34" s="35"/>
      <c r="D34" s="45"/>
      <c r="E34" s="46" t="str">
        <f t="shared" si="0"/>
        <v/>
      </c>
      <c r="F34" s="47" t="str">
        <f t="shared" si="1"/>
        <v/>
      </c>
      <c r="G34" s="217"/>
      <c r="H34" s="42"/>
    </row>
    <row r="35" spans="2:8" ht="18" customHeight="1" x14ac:dyDescent="0.25">
      <c r="B35" s="160"/>
      <c r="C35" s="35"/>
      <c r="D35" s="45"/>
      <c r="E35" s="46" t="str">
        <f t="shared" si="0"/>
        <v/>
      </c>
      <c r="F35" s="47" t="str">
        <f t="shared" si="1"/>
        <v/>
      </c>
      <c r="G35" s="217"/>
      <c r="H35" s="42"/>
    </row>
    <row r="36" spans="2:8" ht="18" customHeight="1" x14ac:dyDescent="0.25">
      <c r="B36" s="160"/>
      <c r="C36" s="35"/>
      <c r="D36" s="45"/>
      <c r="E36" s="46" t="str">
        <f t="shared" si="0"/>
        <v/>
      </c>
      <c r="F36" s="47" t="str">
        <f t="shared" si="1"/>
        <v/>
      </c>
      <c r="G36" s="204"/>
      <c r="H36" s="42"/>
    </row>
    <row r="37" spans="2:8" ht="18" customHeight="1" x14ac:dyDescent="0.25">
      <c r="B37" s="160"/>
      <c r="C37" s="6"/>
      <c r="D37" s="8"/>
      <c r="E37" s="166"/>
      <c r="F37" s="13" t="s">
        <v>7</v>
      </c>
      <c r="G37" s="216"/>
      <c r="H37" s="42"/>
    </row>
    <row r="38" spans="2:8" ht="18" customHeight="1" x14ac:dyDescent="0.25">
      <c r="C38" s="11" t="s">
        <v>6</v>
      </c>
      <c r="D38" s="12"/>
      <c r="E38" s="167"/>
      <c r="F38" s="12"/>
      <c r="G38" s="149"/>
      <c r="H38" s="42"/>
    </row>
    <row r="39" spans="2:8" ht="18" customHeight="1" x14ac:dyDescent="0.25">
      <c r="D39" s="255"/>
      <c r="E39" s="255"/>
      <c r="H39" s="42"/>
    </row>
    <row r="40" spans="2:8" ht="18" customHeight="1" x14ac:dyDescent="0.25">
      <c r="D40" s="255"/>
      <c r="E40" s="255"/>
      <c r="H40" s="42"/>
    </row>
    <row r="41" spans="2:8" ht="18" customHeight="1" x14ac:dyDescent="0.25">
      <c r="D41" s="255"/>
      <c r="E41" s="255"/>
      <c r="H41" s="42"/>
    </row>
    <row r="42" spans="2:8" ht="18" customHeight="1" x14ac:dyDescent="0.25">
      <c r="D42" s="255"/>
      <c r="E42" s="255"/>
      <c r="H42" s="42"/>
    </row>
    <row r="43" spans="2:8" ht="18" customHeight="1" x14ac:dyDescent="0.25">
      <c r="D43" s="255"/>
      <c r="E43" s="255"/>
      <c r="H43" s="42"/>
    </row>
    <row r="44" spans="2:8" s="12" customFormat="1" x14ac:dyDescent="0.25">
      <c r="C44" s="34"/>
      <c r="D44" s="255"/>
      <c r="E44" s="255"/>
      <c r="F44" s="34"/>
      <c r="G44" s="219"/>
      <c r="H44" s="34"/>
    </row>
    <row r="45" spans="2:8" x14ac:dyDescent="0.25">
      <c r="D45" s="255"/>
      <c r="E45" s="255"/>
    </row>
    <row r="46" spans="2:8" x14ac:dyDescent="0.25">
      <c r="D46" s="255"/>
      <c r="E46" s="255"/>
    </row>
    <row r="47" spans="2:8" x14ac:dyDescent="0.25">
      <c r="D47" s="255"/>
      <c r="E47" s="255"/>
    </row>
    <row r="48" spans="2:8" x14ac:dyDescent="0.25">
      <c r="D48" s="255"/>
      <c r="E48" s="255"/>
    </row>
    <row r="49" spans="4:5" x14ac:dyDescent="0.25">
      <c r="D49" s="255"/>
      <c r="E49" s="255"/>
    </row>
    <row r="50" spans="4:5" x14ac:dyDescent="0.25">
      <c r="D50" s="255"/>
      <c r="E50" s="255"/>
    </row>
    <row r="51" spans="4:5" x14ac:dyDescent="0.25">
      <c r="D51" s="255"/>
      <c r="E51" s="255"/>
    </row>
    <row r="52" spans="4:5" x14ac:dyDescent="0.25">
      <c r="D52" s="255"/>
      <c r="E52" s="255"/>
    </row>
    <row r="53" spans="4:5" x14ac:dyDescent="0.25">
      <c r="D53" s="255"/>
      <c r="E53" s="255"/>
    </row>
    <row r="54" spans="4:5" x14ac:dyDescent="0.25">
      <c r="D54" s="255"/>
      <c r="E54" s="255"/>
    </row>
    <row r="55" spans="4:5" x14ac:dyDescent="0.25">
      <c r="D55" s="255"/>
      <c r="E55" s="255"/>
    </row>
    <row r="56" spans="4:5" x14ac:dyDescent="0.25">
      <c r="D56" s="255"/>
      <c r="E56" s="255"/>
    </row>
    <row r="57" spans="4:5" x14ac:dyDescent="0.25">
      <c r="D57" s="255"/>
      <c r="E57" s="255"/>
    </row>
    <row r="58" spans="4:5" x14ac:dyDescent="0.25">
      <c r="D58" s="255"/>
      <c r="E58" s="255"/>
    </row>
    <row r="59" spans="4:5" x14ac:dyDescent="0.25">
      <c r="D59" s="255"/>
      <c r="E59" s="255"/>
    </row>
    <row r="60" spans="4:5" x14ac:dyDescent="0.25">
      <c r="D60" s="255"/>
      <c r="E60" s="255"/>
    </row>
    <row r="61" spans="4:5" x14ac:dyDescent="0.25">
      <c r="D61" s="255"/>
      <c r="E61" s="255"/>
    </row>
    <row r="62" spans="4:5" x14ac:dyDescent="0.25">
      <c r="D62" s="255"/>
      <c r="E62" s="255"/>
    </row>
    <row r="63" spans="4:5" x14ac:dyDescent="0.25">
      <c r="D63" s="255"/>
      <c r="E63" s="255"/>
    </row>
    <row r="64" spans="4:5" x14ac:dyDescent="0.25">
      <c r="D64" s="255"/>
      <c r="E64" s="255"/>
    </row>
    <row r="65" spans="4:5" x14ac:dyDescent="0.25">
      <c r="D65" s="255"/>
      <c r="E65" s="255"/>
    </row>
    <row r="66" spans="4:5" x14ac:dyDescent="0.25">
      <c r="D66" s="255"/>
      <c r="E66" s="255"/>
    </row>
    <row r="67" spans="4:5" x14ac:dyDescent="0.25">
      <c r="D67" s="255"/>
      <c r="E67" s="255"/>
    </row>
    <row r="68" spans="4:5" x14ac:dyDescent="0.25">
      <c r="D68" s="255"/>
      <c r="E68" s="255"/>
    </row>
    <row r="69" spans="4:5" x14ac:dyDescent="0.25">
      <c r="D69" s="255"/>
      <c r="E69" s="255"/>
    </row>
    <row r="70" spans="4:5" x14ac:dyDescent="0.25">
      <c r="D70" s="255"/>
      <c r="E70" s="255"/>
    </row>
    <row r="71" spans="4:5" x14ac:dyDescent="0.25">
      <c r="D71" s="255"/>
      <c r="E71" s="255"/>
    </row>
  </sheetData>
  <mergeCells count="44">
    <mergeCell ref="D71:E71"/>
    <mergeCell ref="C12:C13"/>
    <mergeCell ref="D12:D13"/>
    <mergeCell ref="E12:E13"/>
    <mergeCell ref="D69:E69"/>
    <mergeCell ref="D70:E70"/>
    <mergeCell ref="D58:E58"/>
    <mergeCell ref="D47:E47"/>
    <mergeCell ref="D48:E48"/>
    <mergeCell ref="D49:E49"/>
    <mergeCell ref="D50:E50"/>
    <mergeCell ref="D51:E51"/>
    <mergeCell ref="D52:E52"/>
    <mergeCell ref="D41:E41"/>
    <mergeCell ref="D42:E42"/>
    <mergeCell ref="D66:E66"/>
    <mergeCell ref="D67:E67"/>
    <mergeCell ref="D68:E68"/>
    <mergeCell ref="D59:E59"/>
    <mergeCell ref="D60:E60"/>
    <mergeCell ref="D61:E61"/>
    <mergeCell ref="D62:E62"/>
    <mergeCell ref="D63:E63"/>
    <mergeCell ref="D64:E64"/>
    <mergeCell ref="D46:E46"/>
    <mergeCell ref="D39:E39"/>
    <mergeCell ref="D40:E40"/>
    <mergeCell ref="G12:G13"/>
    <mergeCell ref="D65:E65"/>
    <mergeCell ref="D53:E53"/>
    <mergeCell ref="D54:E54"/>
    <mergeCell ref="D55:E55"/>
    <mergeCell ref="D56:E56"/>
    <mergeCell ref="D57:E57"/>
    <mergeCell ref="B12:B13"/>
    <mergeCell ref="D43:E43"/>
    <mergeCell ref="D44:E44"/>
    <mergeCell ref="D45:E45"/>
    <mergeCell ref="D8:E8"/>
    <mergeCell ref="C6:E6"/>
    <mergeCell ref="C1:G1"/>
    <mergeCell ref="C2:G2"/>
    <mergeCell ref="C3:G3"/>
    <mergeCell ref="A4:G4"/>
  </mergeCells>
  <pageMargins left="0.25" right="0.25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L28" sqref="L28"/>
    </sheetView>
  </sheetViews>
  <sheetFormatPr defaultRowHeight="15" x14ac:dyDescent="0.25"/>
  <cols>
    <col min="1" max="1" width="8.140625" style="33" customWidth="1"/>
    <col min="2" max="2" width="18.5703125" style="33" customWidth="1"/>
    <col min="3" max="10" width="13.28515625" style="33" customWidth="1"/>
    <col min="11" max="16" width="10.7109375" style="33" customWidth="1"/>
    <col min="17" max="256" width="9.140625" style="33"/>
    <col min="257" max="257" width="10.5703125" style="33" customWidth="1"/>
    <col min="258" max="258" width="10.140625" style="33" customWidth="1"/>
    <col min="259" max="259" width="8.140625" style="33" customWidth="1"/>
    <col min="260" max="260" width="10.5703125" style="33" customWidth="1"/>
    <col min="261" max="261" width="1.28515625" style="33" customWidth="1"/>
    <col min="262" max="262" width="10.140625" style="33" customWidth="1"/>
    <col min="263" max="263" width="8.140625" style="33" customWidth="1"/>
    <col min="264" max="264" width="10.5703125" style="33" customWidth="1"/>
    <col min="265" max="265" width="1.28515625" style="33" customWidth="1"/>
    <col min="266" max="266" width="10.140625" style="33" customWidth="1"/>
    <col min="267" max="267" width="8.140625" style="33" customWidth="1"/>
    <col min="268" max="268" width="10.42578125" style="33" customWidth="1"/>
    <col min="269" max="512" width="9.140625" style="33"/>
    <col min="513" max="513" width="10.5703125" style="33" customWidth="1"/>
    <col min="514" max="514" width="10.140625" style="33" customWidth="1"/>
    <col min="515" max="515" width="8.140625" style="33" customWidth="1"/>
    <col min="516" max="516" width="10.5703125" style="33" customWidth="1"/>
    <col min="517" max="517" width="1.28515625" style="33" customWidth="1"/>
    <col min="518" max="518" width="10.140625" style="33" customWidth="1"/>
    <col min="519" max="519" width="8.140625" style="33" customWidth="1"/>
    <col min="520" max="520" width="10.5703125" style="33" customWidth="1"/>
    <col min="521" max="521" width="1.28515625" style="33" customWidth="1"/>
    <col min="522" max="522" width="10.140625" style="33" customWidth="1"/>
    <col min="523" max="523" width="8.140625" style="33" customWidth="1"/>
    <col min="524" max="524" width="10.42578125" style="33" customWidth="1"/>
    <col min="525" max="768" width="9.140625" style="33"/>
    <col min="769" max="769" width="10.5703125" style="33" customWidth="1"/>
    <col min="770" max="770" width="10.140625" style="33" customWidth="1"/>
    <col min="771" max="771" width="8.140625" style="33" customWidth="1"/>
    <col min="772" max="772" width="10.5703125" style="33" customWidth="1"/>
    <col min="773" max="773" width="1.28515625" style="33" customWidth="1"/>
    <col min="774" max="774" width="10.140625" style="33" customWidth="1"/>
    <col min="775" max="775" width="8.140625" style="33" customWidth="1"/>
    <col min="776" max="776" width="10.5703125" style="33" customWidth="1"/>
    <col min="777" max="777" width="1.28515625" style="33" customWidth="1"/>
    <col min="778" max="778" width="10.140625" style="33" customWidth="1"/>
    <col min="779" max="779" width="8.140625" style="33" customWidth="1"/>
    <col min="780" max="780" width="10.42578125" style="33" customWidth="1"/>
    <col min="781" max="1024" width="10.28515625" style="33"/>
    <col min="1025" max="1025" width="10.5703125" style="33" customWidth="1"/>
    <col min="1026" max="1026" width="10.140625" style="33" customWidth="1"/>
    <col min="1027" max="1027" width="8.140625" style="33" customWidth="1"/>
    <col min="1028" max="1028" width="10.5703125" style="33" customWidth="1"/>
    <col min="1029" max="1029" width="1.28515625" style="33" customWidth="1"/>
    <col min="1030" max="1030" width="10.140625" style="33" customWidth="1"/>
    <col min="1031" max="1031" width="8.140625" style="33" customWidth="1"/>
    <col min="1032" max="1032" width="10.5703125" style="33" customWidth="1"/>
    <col min="1033" max="1033" width="1.28515625" style="33" customWidth="1"/>
    <col min="1034" max="1034" width="10.140625" style="33" customWidth="1"/>
    <col min="1035" max="1035" width="8.140625" style="33" customWidth="1"/>
    <col min="1036" max="1036" width="10.42578125" style="33" customWidth="1"/>
    <col min="1037" max="1280" width="9.140625" style="33"/>
    <col min="1281" max="1281" width="10.5703125" style="33" customWidth="1"/>
    <col min="1282" max="1282" width="10.140625" style="33" customWidth="1"/>
    <col min="1283" max="1283" width="8.140625" style="33" customWidth="1"/>
    <col min="1284" max="1284" width="10.5703125" style="33" customWidth="1"/>
    <col min="1285" max="1285" width="1.28515625" style="33" customWidth="1"/>
    <col min="1286" max="1286" width="10.140625" style="33" customWidth="1"/>
    <col min="1287" max="1287" width="8.140625" style="33" customWidth="1"/>
    <col min="1288" max="1288" width="10.5703125" style="33" customWidth="1"/>
    <col min="1289" max="1289" width="1.28515625" style="33" customWidth="1"/>
    <col min="1290" max="1290" width="10.140625" style="33" customWidth="1"/>
    <col min="1291" max="1291" width="8.140625" style="33" customWidth="1"/>
    <col min="1292" max="1292" width="10.42578125" style="33" customWidth="1"/>
    <col min="1293" max="1536" width="9.140625" style="33"/>
    <col min="1537" max="1537" width="10.5703125" style="33" customWidth="1"/>
    <col min="1538" max="1538" width="10.140625" style="33" customWidth="1"/>
    <col min="1539" max="1539" width="8.140625" style="33" customWidth="1"/>
    <col min="1540" max="1540" width="10.5703125" style="33" customWidth="1"/>
    <col min="1541" max="1541" width="1.28515625" style="33" customWidth="1"/>
    <col min="1542" max="1542" width="10.140625" style="33" customWidth="1"/>
    <col min="1543" max="1543" width="8.140625" style="33" customWidth="1"/>
    <col min="1544" max="1544" width="10.5703125" style="33" customWidth="1"/>
    <col min="1545" max="1545" width="1.28515625" style="33" customWidth="1"/>
    <col min="1546" max="1546" width="10.140625" style="33" customWidth="1"/>
    <col min="1547" max="1547" width="8.140625" style="33" customWidth="1"/>
    <col min="1548" max="1548" width="10.42578125" style="33" customWidth="1"/>
    <col min="1549" max="1792" width="9.140625" style="33"/>
    <col min="1793" max="1793" width="10.5703125" style="33" customWidth="1"/>
    <col min="1794" max="1794" width="10.140625" style="33" customWidth="1"/>
    <col min="1795" max="1795" width="8.140625" style="33" customWidth="1"/>
    <col min="1796" max="1796" width="10.5703125" style="33" customWidth="1"/>
    <col min="1797" max="1797" width="1.28515625" style="33" customWidth="1"/>
    <col min="1798" max="1798" width="10.140625" style="33" customWidth="1"/>
    <col min="1799" max="1799" width="8.140625" style="33" customWidth="1"/>
    <col min="1800" max="1800" width="10.5703125" style="33" customWidth="1"/>
    <col min="1801" max="1801" width="1.28515625" style="33" customWidth="1"/>
    <col min="1802" max="1802" width="10.140625" style="33" customWidth="1"/>
    <col min="1803" max="1803" width="8.140625" style="33" customWidth="1"/>
    <col min="1804" max="1804" width="10.42578125" style="33" customWidth="1"/>
    <col min="1805" max="2048" width="10.28515625" style="33"/>
    <col min="2049" max="2049" width="10.5703125" style="33" customWidth="1"/>
    <col min="2050" max="2050" width="10.140625" style="33" customWidth="1"/>
    <col min="2051" max="2051" width="8.140625" style="33" customWidth="1"/>
    <col min="2052" max="2052" width="10.5703125" style="33" customWidth="1"/>
    <col min="2053" max="2053" width="1.28515625" style="33" customWidth="1"/>
    <col min="2054" max="2054" width="10.140625" style="33" customWidth="1"/>
    <col min="2055" max="2055" width="8.140625" style="33" customWidth="1"/>
    <col min="2056" max="2056" width="10.5703125" style="33" customWidth="1"/>
    <col min="2057" max="2057" width="1.28515625" style="33" customWidth="1"/>
    <col min="2058" max="2058" width="10.140625" style="33" customWidth="1"/>
    <col min="2059" max="2059" width="8.140625" style="33" customWidth="1"/>
    <col min="2060" max="2060" width="10.42578125" style="33" customWidth="1"/>
    <col min="2061" max="2304" width="9.140625" style="33"/>
    <col min="2305" max="2305" width="10.5703125" style="33" customWidth="1"/>
    <col min="2306" max="2306" width="10.140625" style="33" customWidth="1"/>
    <col min="2307" max="2307" width="8.140625" style="33" customWidth="1"/>
    <col min="2308" max="2308" width="10.5703125" style="33" customWidth="1"/>
    <col min="2309" max="2309" width="1.28515625" style="33" customWidth="1"/>
    <col min="2310" max="2310" width="10.140625" style="33" customWidth="1"/>
    <col min="2311" max="2311" width="8.140625" style="33" customWidth="1"/>
    <col min="2312" max="2312" width="10.5703125" style="33" customWidth="1"/>
    <col min="2313" max="2313" width="1.28515625" style="33" customWidth="1"/>
    <col min="2314" max="2314" width="10.140625" style="33" customWidth="1"/>
    <col min="2315" max="2315" width="8.140625" style="33" customWidth="1"/>
    <col min="2316" max="2316" width="10.42578125" style="33" customWidth="1"/>
    <col min="2317" max="2560" width="9.140625" style="33"/>
    <col min="2561" max="2561" width="10.5703125" style="33" customWidth="1"/>
    <col min="2562" max="2562" width="10.140625" style="33" customWidth="1"/>
    <col min="2563" max="2563" width="8.140625" style="33" customWidth="1"/>
    <col min="2564" max="2564" width="10.5703125" style="33" customWidth="1"/>
    <col min="2565" max="2565" width="1.28515625" style="33" customWidth="1"/>
    <col min="2566" max="2566" width="10.140625" style="33" customWidth="1"/>
    <col min="2567" max="2567" width="8.140625" style="33" customWidth="1"/>
    <col min="2568" max="2568" width="10.5703125" style="33" customWidth="1"/>
    <col min="2569" max="2569" width="1.28515625" style="33" customWidth="1"/>
    <col min="2570" max="2570" width="10.140625" style="33" customWidth="1"/>
    <col min="2571" max="2571" width="8.140625" style="33" customWidth="1"/>
    <col min="2572" max="2572" width="10.42578125" style="33" customWidth="1"/>
    <col min="2573" max="2816" width="9.140625" style="33"/>
    <col min="2817" max="2817" width="10.5703125" style="33" customWidth="1"/>
    <col min="2818" max="2818" width="10.140625" style="33" customWidth="1"/>
    <col min="2819" max="2819" width="8.140625" style="33" customWidth="1"/>
    <col min="2820" max="2820" width="10.5703125" style="33" customWidth="1"/>
    <col min="2821" max="2821" width="1.28515625" style="33" customWidth="1"/>
    <col min="2822" max="2822" width="10.140625" style="33" customWidth="1"/>
    <col min="2823" max="2823" width="8.140625" style="33" customWidth="1"/>
    <col min="2824" max="2824" width="10.5703125" style="33" customWidth="1"/>
    <col min="2825" max="2825" width="1.28515625" style="33" customWidth="1"/>
    <col min="2826" max="2826" width="10.140625" style="33" customWidth="1"/>
    <col min="2827" max="2827" width="8.140625" style="33" customWidth="1"/>
    <col min="2828" max="2828" width="10.42578125" style="33" customWidth="1"/>
    <col min="2829" max="3072" width="10.28515625" style="33"/>
    <col min="3073" max="3073" width="10.5703125" style="33" customWidth="1"/>
    <col min="3074" max="3074" width="10.140625" style="33" customWidth="1"/>
    <col min="3075" max="3075" width="8.140625" style="33" customWidth="1"/>
    <col min="3076" max="3076" width="10.5703125" style="33" customWidth="1"/>
    <col min="3077" max="3077" width="1.28515625" style="33" customWidth="1"/>
    <col min="3078" max="3078" width="10.140625" style="33" customWidth="1"/>
    <col min="3079" max="3079" width="8.140625" style="33" customWidth="1"/>
    <col min="3080" max="3080" width="10.5703125" style="33" customWidth="1"/>
    <col min="3081" max="3081" width="1.28515625" style="33" customWidth="1"/>
    <col min="3082" max="3082" width="10.140625" style="33" customWidth="1"/>
    <col min="3083" max="3083" width="8.140625" style="33" customWidth="1"/>
    <col min="3084" max="3084" width="10.42578125" style="33" customWidth="1"/>
    <col min="3085" max="3328" width="9.140625" style="33"/>
    <col min="3329" max="3329" width="10.5703125" style="33" customWidth="1"/>
    <col min="3330" max="3330" width="10.140625" style="33" customWidth="1"/>
    <col min="3331" max="3331" width="8.140625" style="33" customWidth="1"/>
    <col min="3332" max="3332" width="10.5703125" style="33" customWidth="1"/>
    <col min="3333" max="3333" width="1.28515625" style="33" customWidth="1"/>
    <col min="3334" max="3334" width="10.140625" style="33" customWidth="1"/>
    <col min="3335" max="3335" width="8.140625" style="33" customWidth="1"/>
    <col min="3336" max="3336" width="10.5703125" style="33" customWidth="1"/>
    <col min="3337" max="3337" width="1.28515625" style="33" customWidth="1"/>
    <col min="3338" max="3338" width="10.140625" style="33" customWidth="1"/>
    <col min="3339" max="3339" width="8.140625" style="33" customWidth="1"/>
    <col min="3340" max="3340" width="10.42578125" style="33" customWidth="1"/>
    <col min="3341" max="3584" width="9.140625" style="33"/>
    <col min="3585" max="3585" width="10.5703125" style="33" customWidth="1"/>
    <col min="3586" max="3586" width="10.140625" style="33" customWidth="1"/>
    <col min="3587" max="3587" width="8.140625" style="33" customWidth="1"/>
    <col min="3588" max="3588" width="10.5703125" style="33" customWidth="1"/>
    <col min="3589" max="3589" width="1.28515625" style="33" customWidth="1"/>
    <col min="3590" max="3590" width="10.140625" style="33" customWidth="1"/>
    <col min="3591" max="3591" width="8.140625" style="33" customWidth="1"/>
    <col min="3592" max="3592" width="10.5703125" style="33" customWidth="1"/>
    <col min="3593" max="3593" width="1.28515625" style="33" customWidth="1"/>
    <col min="3594" max="3594" width="10.140625" style="33" customWidth="1"/>
    <col min="3595" max="3595" width="8.140625" style="33" customWidth="1"/>
    <col min="3596" max="3596" width="10.42578125" style="33" customWidth="1"/>
    <col min="3597" max="3840" width="9.140625" style="33"/>
    <col min="3841" max="3841" width="10.5703125" style="33" customWidth="1"/>
    <col min="3842" max="3842" width="10.140625" style="33" customWidth="1"/>
    <col min="3843" max="3843" width="8.140625" style="33" customWidth="1"/>
    <col min="3844" max="3844" width="10.5703125" style="33" customWidth="1"/>
    <col min="3845" max="3845" width="1.28515625" style="33" customWidth="1"/>
    <col min="3846" max="3846" width="10.140625" style="33" customWidth="1"/>
    <col min="3847" max="3847" width="8.140625" style="33" customWidth="1"/>
    <col min="3848" max="3848" width="10.5703125" style="33" customWidth="1"/>
    <col min="3849" max="3849" width="1.28515625" style="33" customWidth="1"/>
    <col min="3850" max="3850" width="10.140625" style="33" customWidth="1"/>
    <col min="3851" max="3851" width="8.140625" style="33" customWidth="1"/>
    <col min="3852" max="3852" width="10.42578125" style="33" customWidth="1"/>
    <col min="3853" max="4096" width="10.28515625" style="33"/>
    <col min="4097" max="4097" width="10.5703125" style="33" customWidth="1"/>
    <col min="4098" max="4098" width="10.140625" style="33" customWidth="1"/>
    <col min="4099" max="4099" width="8.140625" style="33" customWidth="1"/>
    <col min="4100" max="4100" width="10.5703125" style="33" customWidth="1"/>
    <col min="4101" max="4101" width="1.28515625" style="33" customWidth="1"/>
    <col min="4102" max="4102" width="10.140625" style="33" customWidth="1"/>
    <col min="4103" max="4103" width="8.140625" style="33" customWidth="1"/>
    <col min="4104" max="4104" width="10.5703125" style="33" customWidth="1"/>
    <col min="4105" max="4105" width="1.28515625" style="33" customWidth="1"/>
    <col min="4106" max="4106" width="10.140625" style="33" customWidth="1"/>
    <col min="4107" max="4107" width="8.140625" style="33" customWidth="1"/>
    <col min="4108" max="4108" width="10.42578125" style="33" customWidth="1"/>
    <col min="4109" max="4352" width="9.140625" style="33"/>
    <col min="4353" max="4353" width="10.5703125" style="33" customWidth="1"/>
    <col min="4354" max="4354" width="10.140625" style="33" customWidth="1"/>
    <col min="4355" max="4355" width="8.140625" style="33" customWidth="1"/>
    <col min="4356" max="4356" width="10.5703125" style="33" customWidth="1"/>
    <col min="4357" max="4357" width="1.28515625" style="33" customWidth="1"/>
    <col min="4358" max="4358" width="10.140625" style="33" customWidth="1"/>
    <col min="4359" max="4359" width="8.140625" style="33" customWidth="1"/>
    <col min="4360" max="4360" width="10.5703125" style="33" customWidth="1"/>
    <col min="4361" max="4361" width="1.28515625" style="33" customWidth="1"/>
    <col min="4362" max="4362" width="10.140625" style="33" customWidth="1"/>
    <col min="4363" max="4363" width="8.140625" style="33" customWidth="1"/>
    <col min="4364" max="4364" width="10.42578125" style="33" customWidth="1"/>
    <col min="4365" max="4608" width="9.140625" style="33"/>
    <col min="4609" max="4609" width="10.5703125" style="33" customWidth="1"/>
    <col min="4610" max="4610" width="10.140625" style="33" customWidth="1"/>
    <col min="4611" max="4611" width="8.140625" style="33" customWidth="1"/>
    <col min="4612" max="4612" width="10.5703125" style="33" customWidth="1"/>
    <col min="4613" max="4613" width="1.28515625" style="33" customWidth="1"/>
    <col min="4614" max="4614" width="10.140625" style="33" customWidth="1"/>
    <col min="4615" max="4615" width="8.140625" style="33" customWidth="1"/>
    <col min="4616" max="4616" width="10.5703125" style="33" customWidth="1"/>
    <col min="4617" max="4617" width="1.28515625" style="33" customWidth="1"/>
    <col min="4618" max="4618" width="10.140625" style="33" customWidth="1"/>
    <col min="4619" max="4619" width="8.140625" style="33" customWidth="1"/>
    <col min="4620" max="4620" width="10.42578125" style="33" customWidth="1"/>
    <col min="4621" max="4864" width="9.140625" style="33"/>
    <col min="4865" max="4865" width="10.5703125" style="33" customWidth="1"/>
    <col min="4866" max="4866" width="10.140625" style="33" customWidth="1"/>
    <col min="4867" max="4867" width="8.140625" style="33" customWidth="1"/>
    <col min="4868" max="4868" width="10.5703125" style="33" customWidth="1"/>
    <col min="4869" max="4869" width="1.28515625" style="33" customWidth="1"/>
    <col min="4870" max="4870" width="10.140625" style="33" customWidth="1"/>
    <col min="4871" max="4871" width="8.140625" style="33" customWidth="1"/>
    <col min="4872" max="4872" width="10.5703125" style="33" customWidth="1"/>
    <col min="4873" max="4873" width="1.28515625" style="33" customWidth="1"/>
    <col min="4874" max="4874" width="10.140625" style="33" customWidth="1"/>
    <col min="4875" max="4875" width="8.140625" style="33" customWidth="1"/>
    <col min="4876" max="4876" width="10.42578125" style="33" customWidth="1"/>
    <col min="4877" max="5120" width="10.28515625" style="33"/>
    <col min="5121" max="5121" width="10.5703125" style="33" customWidth="1"/>
    <col min="5122" max="5122" width="10.140625" style="33" customWidth="1"/>
    <col min="5123" max="5123" width="8.140625" style="33" customWidth="1"/>
    <col min="5124" max="5124" width="10.5703125" style="33" customWidth="1"/>
    <col min="5125" max="5125" width="1.28515625" style="33" customWidth="1"/>
    <col min="5126" max="5126" width="10.140625" style="33" customWidth="1"/>
    <col min="5127" max="5127" width="8.140625" style="33" customWidth="1"/>
    <col min="5128" max="5128" width="10.5703125" style="33" customWidth="1"/>
    <col min="5129" max="5129" width="1.28515625" style="33" customWidth="1"/>
    <col min="5130" max="5130" width="10.140625" style="33" customWidth="1"/>
    <col min="5131" max="5131" width="8.140625" style="33" customWidth="1"/>
    <col min="5132" max="5132" width="10.42578125" style="33" customWidth="1"/>
    <col min="5133" max="5376" width="9.140625" style="33"/>
    <col min="5377" max="5377" width="10.5703125" style="33" customWidth="1"/>
    <col min="5378" max="5378" width="10.140625" style="33" customWidth="1"/>
    <col min="5379" max="5379" width="8.140625" style="33" customWidth="1"/>
    <col min="5380" max="5380" width="10.5703125" style="33" customWidth="1"/>
    <col min="5381" max="5381" width="1.28515625" style="33" customWidth="1"/>
    <col min="5382" max="5382" width="10.140625" style="33" customWidth="1"/>
    <col min="5383" max="5383" width="8.140625" style="33" customWidth="1"/>
    <col min="5384" max="5384" width="10.5703125" style="33" customWidth="1"/>
    <col min="5385" max="5385" width="1.28515625" style="33" customWidth="1"/>
    <col min="5386" max="5386" width="10.140625" style="33" customWidth="1"/>
    <col min="5387" max="5387" width="8.140625" style="33" customWidth="1"/>
    <col min="5388" max="5388" width="10.42578125" style="33" customWidth="1"/>
    <col min="5389" max="5632" width="9.140625" style="33"/>
    <col min="5633" max="5633" width="10.5703125" style="33" customWidth="1"/>
    <col min="5634" max="5634" width="10.140625" style="33" customWidth="1"/>
    <col min="5635" max="5635" width="8.140625" style="33" customWidth="1"/>
    <col min="5636" max="5636" width="10.5703125" style="33" customWidth="1"/>
    <col min="5637" max="5637" width="1.28515625" style="33" customWidth="1"/>
    <col min="5638" max="5638" width="10.140625" style="33" customWidth="1"/>
    <col min="5639" max="5639" width="8.140625" style="33" customWidth="1"/>
    <col min="5640" max="5640" width="10.5703125" style="33" customWidth="1"/>
    <col min="5641" max="5641" width="1.28515625" style="33" customWidth="1"/>
    <col min="5642" max="5642" width="10.140625" style="33" customWidth="1"/>
    <col min="5643" max="5643" width="8.140625" style="33" customWidth="1"/>
    <col min="5644" max="5644" width="10.42578125" style="33" customWidth="1"/>
    <col min="5645" max="5888" width="9.140625" style="33"/>
    <col min="5889" max="5889" width="10.5703125" style="33" customWidth="1"/>
    <col min="5890" max="5890" width="10.140625" style="33" customWidth="1"/>
    <col min="5891" max="5891" width="8.140625" style="33" customWidth="1"/>
    <col min="5892" max="5892" width="10.5703125" style="33" customWidth="1"/>
    <col min="5893" max="5893" width="1.28515625" style="33" customWidth="1"/>
    <col min="5894" max="5894" width="10.140625" style="33" customWidth="1"/>
    <col min="5895" max="5895" width="8.140625" style="33" customWidth="1"/>
    <col min="5896" max="5896" width="10.5703125" style="33" customWidth="1"/>
    <col min="5897" max="5897" width="1.28515625" style="33" customWidth="1"/>
    <col min="5898" max="5898" width="10.140625" style="33" customWidth="1"/>
    <col min="5899" max="5899" width="8.140625" style="33" customWidth="1"/>
    <col min="5900" max="5900" width="10.42578125" style="33" customWidth="1"/>
    <col min="5901" max="6144" width="10.28515625" style="33"/>
    <col min="6145" max="6145" width="10.5703125" style="33" customWidth="1"/>
    <col min="6146" max="6146" width="10.140625" style="33" customWidth="1"/>
    <col min="6147" max="6147" width="8.140625" style="33" customWidth="1"/>
    <col min="6148" max="6148" width="10.5703125" style="33" customWidth="1"/>
    <col min="6149" max="6149" width="1.28515625" style="33" customWidth="1"/>
    <col min="6150" max="6150" width="10.140625" style="33" customWidth="1"/>
    <col min="6151" max="6151" width="8.140625" style="33" customWidth="1"/>
    <col min="6152" max="6152" width="10.5703125" style="33" customWidth="1"/>
    <col min="6153" max="6153" width="1.28515625" style="33" customWidth="1"/>
    <col min="6154" max="6154" width="10.140625" style="33" customWidth="1"/>
    <col min="6155" max="6155" width="8.140625" style="33" customWidth="1"/>
    <col min="6156" max="6156" width="10.42578125" style="33" customWidth="1"/>
    <col min="6157" max="6400" width="9.140625" style="33"/>
    <col min="6401" max="6401" width="10.5703125" style="33" customWidth="1"/>
    <col min="6402" max="6402" width="10.140625" style="33" customWidth="1"/>
    <col min="6403" max="6403" width="8.140625" style="33" customWidth="1"/>
    <col min="6404" max="6404" width="10.5703125" style="33" customWidth="1"/>
    <col min="6405" max="6405" width="1.28515625" style="33" customWidth="1"/>
    <col min="6406" max="6406" width="10.140625" style="33" customWidth="1"/>
    <col min="6407" max="6407" width="8.140625" style="33" customWidth="1"/>
    <col min="6408" max="6408" width="10.5703125" style="33" customWidth="1"/>
    <col min="6409" max="6409" width="1.28515625" style="33" customWidth="1"/>
    <col min="6410" max="6410" width="10.140625" style="33" customWidth="1"/>
    <col min="6411" max="6411" width="8.140625" style="33" customWidth="1"/>
    <col min="6412" max="6412" width="10.42578125" style="33" customWidth="1"/>
    <col min="6413" max="6656" width="9.140625" style="33"/>
    <col min="6657" max="6657" width="10.5703125" style="33" customWidth="1"/>
    <col min="6658" max="6658" width="10.140625" style="33" customWidth="1"/>
    <col min="6659" max="6659" width="8.140625" style="33" customWidth="1"/>
    <col min="6660" max="6660" width="10.5703125" style="33" customWidth="1"/>
    <col min="6661" max="6661" width="1.28515625" style="33" customWidth="1"/>
    <col min="6662" max="6662" width="10.140625" style="33" customWidth="1"/>
    <col min="6663" max="6663" width="8.140625" style="33" customWidth="1"/>
    <col min="6664" max="6664" width="10.5703125" style="33" customWidth="1"/>
    <col min="6665" max="6665" width="1.28515625" style="33" customWidth="1"/>
    <col min="6666" max="6666" width="10.140625" style="33" customWidth="1"/>
    <col min="6667" max="6667" width="8.140625" style="33" customWidth="1"/>
    <col min="6668" max="6668" width="10.42578125" style="33" customWidth="1"/>
    <col min="6669" max="6912" width="9.140625" style="33"/>
    <col min="6913" max="6913" width="10.5703125" style="33" customWidth="1"/>
    <col min="6914" max="6914" width="10.140625" style="33" customWidth="1"/>
    <col min="6915" max="6915" width="8.140625" style="33" customWidth="1"/>
    <col min="6916" max="6916" width="10.5703125" style="33" customWidth="1"/>
    <col min="6917" max="6917" width="1.28515625" style="33" customWidth="1"/>
    <col min="6918" max="6918" width="10.140625" style="33" customWidth="1"/>
    <col min="6919" max="6919" width="8.140625" style="33" customWidth="1"/>
    <col min="6920" max="6920" width="10.5703125" style="33" customWidth="1"/>
    <col min="6921" max="6921" width="1.28515625" style="33" customWidth="1"/>
    <col min="6922" max="6922" width="10.140625" style="33" customWidth="1"/>
    <col min="6923" max="6923" width="8.140625" style="33" customWidth="1"/>
    <col min="6924" max="6924" width="10.42578125" style="33" customWidth="1"/>
    <col min="6925" max="7168" width="10.28515625" style="33"/>
    <col min="7169" max="7169" width="10.5703125" style="33" customWidth="1"/>
    <col min="7170" max="7170" width="10.140625" style="33" customWidth="1"/>
    <col min="7171" max="7171" width="8.140625" style="33" customWidth="1"/>
    <col min="7172" max="7172" width="10.5703125" style="33" customWidth="1"/>
    <col min="7173" max="7173" width="1.28515625" style="33" customWidth="1"/>
    <col min="7174" max="7174" width="10.140625" style="33" customWidth="1"/>
    <col min="7175" max="7175" width="8.140625" style="33" customWidth="1"/>
    <col min="7176" max="7176" width="10.5703125" style="33" customWidth="1"/>
    <col min="7177" max="7177" width="1.28515625" style="33" customWidth="1"/>
    <col min="7178" max="7178" width="10.140625" style="33" customWidth="1"/>
    <col min="7179" max="7179" width="8.140625" style="33" customWidth="1"/>
    <col min="7180" max="7180" width="10.42578125" style="33" customWidth="1"/>
    <col min="7181" max="7424" width="9.140625" style="33"/>
    <col min="7425" max="7425" width="10.5703125" style="33" customWidth="1"/>
    <col min="7426" max="7426" width="10.140625" style="33" customWidth="1"/>
    <col min="7427" max="7427" width="8.140625" style="33" customWidth="1"/>
    <col min="7428" max="7428" width="10.5703125" style="33" customWidth="1"/>
    <col min="7429" max="7429" width="1.28515625" style="33" customWidth="1"/>
    <col min="7430" max="7430" width="10.140625" style="33" customWidth="1"/>
    <col min="7431" max="7431" width="8.140625" style="33" customWidth="1"/>
    <col min="7432" max="7432" width="10.5703125" style="33" customWidth="1"/>
    <col min="7433" max="7433" width="1.28515625" style="33" customWidth="1"/>
    <col min="7434" max="7434" width="10.140625" style="33" customWidth="1"/>
    <col min="7435" max="7435" width="8.140625" style="33" customWidth="1"/>
    <col min="7436" max="7436" width="10.42578125" style="33" customWidth="1"/>
    <col min="7437" max="7680" width="9.140625" style="33"/>
    <col min="7681" max="7681" width="10.5703125" style="33" customWidth="1"/>
    <col min="7682" max="7682" width="10.140625" style="33" customWidth="1"/>
    <col min="7683" max="7683" width="8.140625" style="33" customWidth="1"/>
    <col min="7684" max="7684" width="10.5703125" style="33" customWidth="1"/>
    <col min="7685" max="7685" width="1.28515625" style="33" customWidth="1"/>
    <col min="7686" max="7686" width="10.140625" style="33" customWidth="1"/>
    <col min="7687" max="7687" width="8.140625" style="33" customWidth="1"/>
    <col min="7688" max="7688" width="10.5703125" style="33" customWidth="1"/>
    <col min="7689" max="7689" width="1.28515625" style="33" customWidth="1"/>
    <col min="7690" max="7690" width="10.140625" style="33" customWidth="1"/>
    <col min="7691" max="7691" width="8.140625" style="33" customWidth="1"/>
    <col min="7692" max="7692" width="10.42578125" style="33" customWidth="1"/>
    <col min="7693" max="7936" width="9.140625" style="33"/>
    <col min="7937" max="7937" width="10.5703125" style="33" customWidth="1"/>
    <col min="7938" max="7938" width="10.140625" style="33" customWidth="1"/>
    <col min="7939" max="7939" width="8.140625" style="33" customWidth="1"/>
    <col min="7940" max="7940" width="10.5703125" style="33" customWidth="1"/>
    <col min="7941" max="7941" width="1.28515625" style="33" customWidth="1"/>
    <col min="7942" max="7942" width="10.140625" style="33" customWidth="1"/>
    <col min="7943" max="7943" width="8.140625" style="33" customWidth="1"/>
    <col min="7944" max="7944" width="10.5703125" style="33" customWidth="1"/>
    <col min="7945" max="7945" width="1.28515625" style="33" customWidth="1"/>
    <col min="7946" max="7946" width="10.140625" style="33" customWidth="1"/>
    <col min="7947" max="7947" width="8.140625" style="33" customWidth="1"/>
    <col min="7948" max="7948" width="10.42578125" style="33" customWidth="1"/>
    <col min="7949" max="8192" width="10.28515625" style="33"/>
    <col min="8193" max="8193" width="10.5703125" style="33" customWidth="1"/>
    <col min="8194" max="8194" width="10.140625" style="33" customWidth="1"/>
    <col min="8195" max="8195" width="8.140625" style="33" customWidth="1"/>
    <col min="8196" max="8196" width="10.5703125" style="33" customWidth="1"/>
    <col min="8197" max="8197" width="1.28515625" style="33" customWidth="1"/>
    <col min="8198" max="8198" width="10.140625" style="33" customWidth="1"/>
    <col min="8199" max="8199" width="8.140625" style="33" customWidth="1"/>
    <col min="8200" max="8200" width="10.5703125" style="33" customWidth="1"/>
    <col min="8201" max="8201" width="1.28515625" style="33" customWidth="1"/>
    <col min="8202" max="8202" width="10.140625" style="33" customWidth="1"/>
    <col min="8203" max="8203" width="8.140625" style="33" customWidth="1"/>
    <col min="8204" max="8204" width="10.42578125" style="33" customWidth="1"/>
    <col min="8205" max="8448" width="9.140625" style="33"/>
    <col min="8449" max="8449" width="10.5703125" style="33" customWidth="1"/>
    <col min="8450" max="8450" width="10.140625" style="33" customWidth="1"/>
    <col min="8451" max="8451" width="8.140625" style="33" customWidth="1"/>
    <col min="8452" max="8452" width="10.5703125" style="33" customWidth="1"/>
    <col min="8453" max="8453" width="1.28515625" style="33" customWidth="1"/>
    <col min="8454" max="8454" width="10.140625" style="33" customWidth="1"/>
    <col min="8455" max="8455" width="8.140625" style="33" customWidth="1"/>
    <col min="8456" max="8456" width="10.5703125" style="33" customWidth="1"/>
    <col min="8457" max="8457" width="1.28515625" style="33" customWidth="1"/>
    <col min="8458" max="8458" width="10.140625" style="33" customWidth="1"/>
    <col min="8459" max="8459" width="8.140625" style="33" customWidth="1"/>
    <col min="8460" max="8460" width="10.42578125" style="33" customWidth="1"/>
    <col min="8461" max="8704" width="9.140625" style="33"/>
    <col min="8705" max="8705" width="10.5703125" style="33" customWidth="1"/>
    <col min="8706" max="8706" width="10.140625" style="33" customWidth="1"/>
    <col min="8707" max="8707" width="8.140625" style="33" customWidth="1"/>
    <col min="8708" max="8708" width="10.5703125" style="33" customWidth="1"/>
    <col min="8709" max="8709" width="1.28515625" style="33" customWidth="1"/>
    <col min="8710" max="8710" width="10.140625" style="33" customWidth="1"/>
    <col min="8711" max="8711" width="8.140625" style="33" customWidth="1"/>
    <col min="8712" max="8712" width="10.5703125" style="33" customWidth="1"/>
    <col min="8713" max="8713" width="1.28515625" style="33" customWidth="1"/>
    <col min="8714" max="8714" width="10.140625" style="33" customWidth="1"/>
    <col min="8715" max="8715" width="8.140625" style="33" customWidth="1"/>
    <col min="8716" max="8716" width="10.42578125" style="33" customWidth="1"/>
    <col min="8717" max="8960" width="9.140625" style="33"/>
    <col min="8961" max="8961" width="10.5703125" style="33" customWidth="1"/>
    <col min="8962" max="8962" width="10.140625" style="33" customWidth="1"/>
    <col min="8963" max="8963" width="8.140625" style="33" customWidth="1"/>
    <col min="8964" max="8964" width="10.5703125" style="33" customWidth="1"/>
    <col min="8965" max="8965" width="1.28515625" style="33" customWidth="1"/>
    <col min="8966" max="8966" width="10.140625" style="33" customWidth="1"/>
    <col min="8967" max="8967" width="8.140625" style="33" customWidth="1"/>
    <col min="8968" max="8968" width="10.5703125" style="33" customWidth="1"/>
    <col min="8969" max="8969" width="1.28515625" style="33" customWidth="1"/>
    <col min="8970" max="8970" width="10.140625" style="33" customWidth="1"/>
    <col min="8971" max="8971" width="8.140625" style="33" customWidth="1"/>
    <col min="8972" max="8972" width="10.42578125" style="33" customWidth="1"/>
    <col min="8973" max="9216" width="10.28515625" style="33"/>
    <col min="9217" max="9217" width="10.5703125" style="33" customWidth="1"/>
    <col min="9218" max="9218" width="10.140625" style="33" customWidth="1"/>
    <col min="9219" max="9219" width="8.140625" style="33" customWidth="1"/>
    <col min="9220" max="9220" width="10.5703125" style="33" customWidth="1"/>
    <col min="9221" max="9221" width="1.28515625" style="33" customWidth="1"/>
    <col min="9222" max="9222" width="10.140625" style="33" customWidth="1"/>
    <col min="9223" max="9223" width="8.140625" style="33" customWidth="1"/>
    <col min="9224" max="9224" width="10.5703125" style="33" customWidth="1"/>
    <col min="9225" max="9225" width="1.28515625" style="33" customWidth="1"/>
    <col min="9226" max="9226" width="10.140625" style="33" customWidth="1"/>
    <col min="9227" max="9227" width="8.140625" style="33" customWidth="1"/>
    <col min="9228" max="9228" width="10.42578125" style="33" customWidth="1"/>
    <col min="9229" max="9472" width="9.140625" style="33"/>
    <col min="9473" max="9473" width="10.5703125" style="33" customWidth="1"/>
    <col min="9474" max="9474" width="10.140625" style="33" customWidth="1"/>
    <col min="9475" max="9475" width="8.140625" style="33" customWidth="1"/>
    <col min="9476" max="9476" width="10.5703125" style="33" customWidth="1"/>
    <col min="9477" max="9477" width="1.28515625" style="33" customWidth="1"/>
    <col min="9478" max="9478" width="10.140625" style="33" customWidth="1"/>
    <col min="9479" max="9479" width="8.140625" style="33" customWidth="1"/>
    <col min="9480" max="9480" width="10.5703125" style="33" customWidth="1"/>
    <col min="9481" max="9481" width="1.28515625" style="33" customWidth="1"/>
    <col min="9482" max="9482" width="10.140625" style="33" customWidth="1"/>
    <col min="9483" max="9483" width="8.140625" style="33" customWidth="1"/>
    <col min="9484" max="9484" width="10.42578125" style="33" customWidth="1"/>
    <col min="9485" max="9728" width="9.140625" style="33"/>
    <col min="9729" max="9729" width="10.5703125" style="33" customWidth="1"/>
    <col min="9730" max="9730" width="10.140625" style="33" customWidth="1"/>
    <col min="9731" max="9731" width="8.140625" style="33" customWidth="1"/>
    <col min="9732" max="9732" width="10.5703125" style="33" customWidth="1"/>
    <col min="9733" max="9733" width="1.28515625" style="33" customWidth="1"/>
    <col min="9734" max="9734" width="10.140625" style="33" customWidth="1"/>
    <col min="9735" max="9735" width="8.140625" style="33" customWidth="1"/>
    <col min="9736" max="9736" width="10.5703125" style="33" customWidth="1"/>
    <col min="9737" max="9737" width="1.28515625" style="33" customWidth="1"/>
    <col min="9738" max="9738" width="10.140625" style="33" customWidth="1"/>
    <col min="9739" max="9739" width="8.140625" style="33" customWidth="1"/>
    <col min="9740" max="9740" width="10.42578125" style="33" customWidth="1"/>
    <col min="9741" max="9984" width="9.140625" style="33"/>
    <col min="9985" max="9985" width="10.5703125" style="33" customWidth="1"/>
    <col min="9986" max="9986" width="10.140625" style="33" customWidth="1"/>
    <col min="9987" max="9987" width="8.140625" style="33" customWidth="1"/>
    <col min="9988" max="9988" width="10.5703125" style="33" customWidth="1"/>
    <col min="9989" max="9989" width="1.28515625" style="33" customWidth="1"/>
    <col min="9990" max="9990" width="10.140625" style="33" customWidth="1"/>
    <col min="9991" max="9991" width="8.140625" style="33" customWidth="1"/>
    <col min="9992" max="9992" width="10.5703125" style="33" customWidth="1"/>
    <col min="9993" max="9993" width="1.28515625" style="33" customWidth="1"/>
    <col min="9994" max="9994" width="10.140625" style="33" customWidth="1"/>
    <col min="9995" max="9995" width="8.140625" style="33" customWidth="1"/>
    <col min="9996" max="9996" width="10.42578125" style="33" customWidth="1"/>
    <col min="9997" max="10240" width="10.28515625" style="33"/>
    <col min="10241" max="10241" width="10.5703125" style="33" customWidth="1"/>
    <col min="10242" max="10242" width="10.140625" style="33" customWidth="1"/>
    <col min="10243" max="10243" width="8.140625" style="33" customWidth="1"/>
    <col min="10244" max="10244" width="10.5703125" style="33" customWidth="1"/>
    <col min="10245" max="10245" width="1.28515625" style="33" customWidth="1"/>
    <col min="10246" max="10246" width="10.140625" style="33" customWidth="1"/>
    <col min="10247" max="10247" width="8.140625" style="33" customWidth="1"/>
    <col min="10248" max="10248" width="10.5703125" style="33" customWidth="1"/>
    <col min="10249" max="10249" width="1.28515625" style="33" customWidth="1"/>
    <col min="10250" max="10250" width="10.140625" style="33" customWidth="1"/>
    <col min="10251" max="10251" width="8.140625" style="33" customWidth="1"/>
    <col min="10252" max="10252" width="10.42578125" style="33" customWidth="1"/>
    <col min="10253" max="10496" width="9.140625" style="33"/>
    <col min="10497" max="10497" width="10.5703125" style="33" customWidth="1"/>
    <col min="10498" max="10498" width="10.140625" style="33" customWidth="1"/>
    <col min="10499" max="10499" width="8.140625" style="33" customWidth="1"/>
    <col min="10500" max="10500" width="10.5703125" style="33" customWidth="1"/>
    <col min="10501" max="10501" width="1.28515625" style="33" customWidth="1"/>
    <col min="10502" max="10502" width="10.140625" style="33" customWidth="1"/>
    <col min="10503" max="10503" width="8.140625" style="33" customWidth="1"/>
    <col min="10504" max="10504" width="10.5703125" style="33" customWidth="1"/>
    <col min="10505" max="10505" width="1.28515625" style="33" customWidth="1"/>
    <col min="10506" max="10506" width="10.140625" style="33" customWidth="1"/>
    <col min="10507" max="10507" width="8.140625" style="33" customWidth="1"/>
    <col min="10508" max="10508" width="10.42578125" style="33" customWidth="1"/>
    <col min="10509" max="10752" width="9.140625" style="33"/>
    <col min="10753" max="10753" width="10.5703125" style="33" customWidth="1"/>
    <col min="10754" max="10754" width="10.140625" style="33" customWidth="1"/>
    <col min="10755" max="10755" width="8.140625" style="33" customWidth="1"/>
    <col min="10756" max="10756" width="10.5703125" style="33" customWidth="1"/>
    <col min="10757" max="10757" width="1.28515625" style="33" customWidth="1"/>
    <col min="10758" max="10758" width="10.140625" style="33" customWidth="1"/>
    <col min="10759" max="10759" width="8.140625" style="33" customWidth="1"/>
    <col min="10760" max="10760" width="10.5703125" style="33" customWidth="1"/>
    <col min="10761" max="10761" width="1.28515625" style="33" customWidth="1"/>
    <col min="10762" max="10762" width="10.140625" style="33" customWidth="1"/>
    <col min="10763" max="10763" width="8.140625" style="33" customWidth="1"/>
    <col min="10764" max="10764" width="10.42578125" style="33" customWidth="1"/>
    <col min="10765" max="11008" width="9.140625" style="33"/>
    <col min="11009" max="11009" width="10.5703125" style="33" customWidth="1"/>
    <col min="11010" max="11010" width="10.140625" style="33" customWidth="1"/>
    <col min="11011" max="11011" width="8.140625" style="33" customWidth="1"/>
    <col min="11012" max="11012" width="10.5703125" style="33" customWidth="1"/>
    <col min="11013" max="11013" width="1.28515625" style="33" customWidth="1"/>
    <col min="11014" max="11014" width="10.140625" style="33" customWidth="1"/>
    <col min="11015" max="11015" width="8.140625" style="33" customWidth="1"/>
    <col min="11016" max="11016" width="10.5703125" style="33" customWidth="1"/>
    <col min="11017" max="11017" width="1.28515625" style="33" customWidth="1"/>
    <col min="11018" max="11018" width="10.140625" style="33" customWidth="1"/>
    <col min="11019" max="11019" width="8.140625" style="33" customWidth="1"/>
    <col min="11020" max="11020" width="10.42578125" style="33" customWidth="1"/>
    <col min="11021" max="11264" width="10.28515625" style="33"/>
    <col min="11265" max="11265" width="10.5703125" style="33" customWidth="1"/>
    <col min="11266" max="11266" width="10.140625" style="33" customWidth="1"/>
    <col min="11267" max="11267" width="8.140625" style="33" customWidth="1"/>
    <col min="11268" max="11268" width="10.5703125" style="33" customWidth="1"/>
    <col min="11269" max="11269" width="1.28515625" style="33" customWidth="1"/>
    <col min="11270" max="11270" width="10.140625" style="33" customWidth="1"/>
    <col min="11271" max="11271" width="8.140625" style="33" customWidth="1"/>
    <col min="11272" max="11272" width="10.5703125" style="33" customWidth="1"/>
    <col min="11273" max="11273" width="1.28515625" style="33" customWidth="1"/>
    <col min="11274" max="11274" width="10.140625" style="33" customWidth="1"/>
    <col min="11275" max="11275" width="8.140625" style="33" customWidth="1"/>
    <col min="11276" max="11276" width="10.42578125" style="33" customWidth="1"/>
    <col min="11277" max="11520" width="9.140625" style="33"/>
    <col min="11521" max="11521" width="10.5703125" style="33" customWidth="1"/>
    <col min="11522" max="11522" width="10.140625" style="33" customWidth="1"/>
    <col min="11523" max="11523" width="8.140625" style="33" customWidth="1"/>
    <col min="11524" max="11524" width="10.5703125" style="33" customWidth="1"/>
    <col min="11525" max="11525" width="1.28515625" style="33" customWidth="1"/>
    <col min="11526" max="11526" width="10.140625" style="33" customWidth="1"/>
    <col min="11527" max="11527" width="8.140625" style="33" customWidth="1"/>
    <col min="11528" max="11528" width="10.5703125" style="33" customWidth="1"/>
    <col min="11529" max="11529" width="1.28515625" style="33" customWidth="1"/>
    <col min="11530" max="11530" width="10.140625" style="33" customWidth="1"/>
    <col min="11531" max="11531" width="8.140625" style="33" customWidth="1"/>
    <col min="11532" max="11532" width="10.42578125" style="33" customWidth="1"/>
    <col min="11533" max="11776" width="9.140625" style="33"/>
    <col min="11777" max="11777" width="10.5703125" style="33" customWidth="1"/>
    <col min="11778" max="11778" width="10.140625" style="33" customWidth="1"/>
    <col min="11779" max="11779" width="8.140625" style="33" customWidth="1"/>
    <col min="11780" max="11780" width="10.5703125" style="33" customWidth="1"/>
    <col min="11781" max="11781" width="1.28515625" style="33" customWidth="1"/>
    <col min="11782" max="11782" width="10.140625" style="33" customWidth="1"/>
    <col min="11783" max="11783" width="8.140625" style="33" customWidth="1"/>
    <col min="11784" max="11784" width="10.5703125" style="33" customWidth="1"/>
    <col min="11785" max="11785" width="1.28515625" style="33" customWidth="1"/>
    <col min="11786" max="11786" width="10.140625" style="33" customWidth="1"/>
    <col min="11787" max="11787" width="8.140625" style="33" customWidth="1"/>
    <col min="11788" max="11788" width="10.42578125" style="33" customWidth="1"/>
    <col min="11789" max="12032" width="9.140625" style="33"/>
    <col min="12033" max="12033" width="10.5703125" style="33" customWidth="1"/>
    <col min="12034" max="12034" width="10.140625" style="33" customWidth="1"/>
    <col min="12035" max="12035" width="8.140625" style="33" customWidth="1"/>
    <col min="12036" max="12036" width="10.5703125" style="33" customWidth="1"/>
    <col min="12037" max="12037" width="1.28515625" style="33" customWidth="1"/>
    <col min="12038" max="12038" width="10.140625" style="33" customWidth="1"/>
    <col min="12039" max="12039" width="8.140625" style="33" customWidth="1"/>
    <col min="12040" max="12040" width="10.5703125" style="33" customWidth="1"/>
    <col min="12041" max="12041" width="1.28515625" style="33" customWidth="1"/>
    <col min="12042" max="12042" width="10.140625" style="33" customWidth="1"/>
    <col min="12043" max="12043" width="8.140625" style="33" customWidth="1"/>
    <col min="12044" max="12044" width="10.42578125" style="33" customWidth="1"/>
    <col min="12045" max="12288" width="10.28515625" style="33"/>
    <col min="12289" max="12289" width="10.5703125" style="33" customWidth="1"/>
    <col min="12290" max="12290" width="10.140625" style="33" customWidth="1"/>
    <col min="12291" max="12291" width="8.140625" style="33" customWidth="1"/>
    <col min="12292" max="12292" width="10.5703125" style="33" customWidth="1"/>
    <col min="12293" max="12293" width="1.28515625" style="33" customWidth="1"/>
    <col min="12294" max="12294" width="10.140625" style="33" customWidth="1"/>
    <col min="12295" max="12295" width="8.140625" style="33" customWidth="1"/>
    <col min="12296" max="12296" width="10.5703125" style="33" customWidth="1"/>
    <col min="12297" max="12297" width="1.28515625" style="33" customWidth="1"/>
    <col min="12298" max="12298" width="10.140625" style="33" customWidth="1"/>
    <col min="12299" max="12299" width="8.140625" style="33" customWidth="1"/>
    <col min="12300" max="12300" width="10.42578125" style="33" customWidth="1"/>
    <col min="12301" max="12544" width="9.140625" style="33"/>
    <col min="12545" max="12545" width="10.5703125" style="33" customWidth="1"/>
    <col min="12546" max="12546" width="10.140625" style="33" customWidth="1"/>
    <col min="12547" max="12547" width="8.140625" style="33" customWidth="1"/>
    <col min="12548" max="12548" width="10.5703125" style="33" customWidth="1"/>
    <col min="12549" max="12549" width="1.28515625" style="33" customWidth="1"/>
    <col min="12550" max="12550" width="10.140625" style="33" customWidth="1"/>
    <col min="12551" max="12551" width="8.140625" style="33" customWidth="1"/>
    <col min="12552" max="12552" width="10.5703125" style="33" customWidth="1"/>
    <col min="12553" max="12553" width="1.28515625" style="33" customWidth="1"/>
    <col min="12554" max="12554" width="10.140625" style="33" customWidth="1"/>
    <col min="12555" max="12555" width="8.140625" style="33" customWidth="1"/>
    <col min="12556" max="12556" width="10.42578125" style="33" customWidth="1"/>
    <col min="12557" max="12800" width="9.140625" style="33"/>
    <col min="12801" max="12801" width="10.5703125" style="33" customWidth="1"/>
    <col min="12802" max="12802" width="10.140625" style="33" customWidth="1"/>
    <col min="12803" max="12803" width="8.140625" style="33" customWidth="1"/>
    <col min="12804" max="12804" width="10.5703125" style="33" customWidth="1"/>
    <col min="12805" max="12805" width="1.28515625" style="33" customWidth="1"/>
    <col min="12806" max="12806" width="10.140625" style="33" customWidth="1"/>
    <col min="12807" max="12807" width="8.140625" style="33" customWidth="1"/>
    <col min="12808" max="12808" width="10.5703125" style="33" customWidth="1"/>
    <col min="12809" max="12809" width="1.28515625" style="33" customWidth="1"/>
    <col min="12810" max="12810" width="10.140625" style="33" customWidth="1"/>
    <col min="12811" max="12811" width="8.140625" style="33" customWidth="1"/>
    <col min="12812" max="12812" width="10.42578125" style="33" customWidth="1"/>
    <col min="12813" max="13056" width="9.140625" style="33"/>
    <col min="13057" max="13057" width="10.5703125" style="33" customWidth="1"/>
    <col min="13058" max="13058" width="10.140625" style="33" customWidth="1"/>
    <col min="13059" max="13059" width="8.140625" style="33" customWidth="1"/>
    <col min="13060" max="13060" width="10.5703125" style="33" customWidth="1"/>
    <col min="13061" max="13061" width="1.28515625" style="33" customWidth="1"/>
    <col min="13062" max="13062" width="10.140625" style="33" customWidth="1"/>
    <col min="13063" max="13063" width="8.140625" style="33" customWidth="1"/>
    <col min="13064" max="13064" width="10.5703125" style="33" customWidth="1"/>
    <col min="13065" max="13065" width="1.28515625" style="33" customWidth="1"/>
    <col min="13066" max="13066" width="10.140625" style="33" customWidth="1"/>
    <col min="13067" max="13067" width="8.140625" style="33" customWidth="1"/>
    <col min="13068" max="13068" width="10.42578125" style="33" customWidth="1"/>
    <col min="13069" max="13312" width="10.28515625" style="33"/>
    <col min="13313" max="13313" width="10.5703125" style="33" customWidth="1"/>
    <col min="13314" max="13314" width="10.140625" style="33" customWidth="1"/>
    <col min="13315" max="13315" width="8.140625" style="33" customWidth="1"/>
    <col min="13316" max="13316" width="10.5703125" style="33" customWidth="1"/>
    <col min="13317" max="13317" width="1.28515625" style="33" customWidth="1"/>
    <col min="13318" max="13318" width="10.140625" style="33" customWidth="1"/>
    <col min="13319" max="13319" width="8.140625" style="33" customWidth="1"/>
    <col min="13320" max="13320" width="10.5703125" style="33" customWidth="1"/>
    <col min="13321" max="13321" width="1.28515625" style="33" customWidth="1"/>
    <col min="13322" max="13322" width="10.140625" style="33" customWidth="1"/>
    <col min="13323" max="13323" width="8.140625" style="33" customWidth="1"/>
    <col min="13324" max="13324" width="10.42578125" style="33" customWidth="1"/>
    <col min="13325" max="13568" width="9.140625" style="33"/>
    <col min="13569" max="13569" width="10.5703125" style="33" customWidth="1"/>
    <col min="13570" max="13570" width="10.140625" style="33" customWidth="1"/>
    <col min="13571" max="13571" width="8.140625" style="33" customWidth="1"/>
    <col min="13572" max="13572" width="10.5703125" style="33" customWidth="1"/>
    <col min="13573" max="13573" width="1.28515625" style="33" customWidth="1"/>
    <col min="13574" max="13574" width="10.140625" style="33" customWidth="1"/>
    <col min="13575" max="13575" width="8.140625" style="33" customWidth="1"/>
    <col min="13576" max="13576" width="10.5703125" style="33" customWidth="1"/>
    <col min="13577" max="13577" width="1.28515625" style="33" customWidth="1"/>
    <col min="13578" max="13578" width="10.140625" style="33" customWidth="1"/>
    <col min="13579" max="13579" width="8.140625" style="33" customWidth="1"/>
    <col min="13580" max="13580" width="10.42578125" style="33" customWidth="1"/>
    <col min="13581" max="13824" width="9.140625" style="33"/>
    <col min="13825" max="13825" width="10.5703125" style="33" customWidth="1"/>
    <col min="13826" max="13826" width="10.140625" style="33" customWidth="1"/>
    <col min="13827" max="13827" width="8.140625" style="33" customWidth="1"/>
    <col min="13828" max="13828" width="10.5703125" style="33" customWidth="1"/>
    <col min="13829" max="13829" width="1.28515625" style="33" customWidth="1"/>
    <col min="13830" max="13830" width="10.140625" style="33" customWidth="1"/>
    <col min="13831" max="13831" width="8.140625" style="33" customWidth="1"/>
    <col min="13832" max="13832" width="10.5703125" style="33" customWidth="1"/>
    <col min="13833" max="13833" width="1.28515625" style="33" customWidth="1"/>
    <col min="13834" max="13834" width="10.140625" style="33" customWidth="1"/>
    <col min="13835" max="13835" width="8.140625" style="33" customWidth="1"/>
    <col min="13836" max="13836" width="10.42578125" style="33" customWidth="1"/>
    <col min="13837" max="14080" width="9.140625" style="33"/>
    <col min="14081" max="14081" width="10.5703125" style="33" customWidth="1"/>
    <col min="14082" max="14082" width="10.140625" style="33" customWidth="1"/>
    <col min="14083" max="14083" width="8.140625" style="33" customWidth="1"/>
    <col min="14084" max="14084" width="10.5703125" style="33" customWidth="1"/>
    <col min="14085" max="14085" width="1.28515625" style="33" customWidth="1"/>
    <col min="14086" max="14086" width="10.140625" style="33" customWidth="1"/>
    <col min="14087" max="14087" width="8.140625" style="33" customWidth="1"/>
    <col min="14088" max="14088" width="10.5703125" style="33" customWidth="1"/>
    <col min="14089" max="14089" width="1.28515625" style="33" customWidth="1"/>
    <col min="14090" max="14090" width="10.140625" style="33" customWidth="1"/>
    <col min="14091" max="14091" width="8.140625" style="33" customWidth="1"/>
    <col min="14092" max="14092" width="10.42578125" style="33" customWidth="1"/>
    <col min="14093" max="14336" width="10.28515625" style="33"/>
    <col min="14337" max="14337" width="10.5703125" style="33" customWidth="1"/>
    <col min="14338" max="14338" width="10.140625" style="33" customWidth="1"/>
    <col min="14339" max="14339" width="8.140625" style="33" customWidth="1"/>
    <col min="14340" max="14340" width="10.5703125" style="33" customWidth="1"/>
    <col min="14341" max="14341" width="1.28515625" style="33" customWidth="1"/>
    <col min="14342" max="14342" width="10.140625" style="33" customWidth="1"/>
    <col min="14343" max="14343" width="8.140625" style="33" customWidth="1"/>
    <col min="14344" max="14344" width="10.5703125" style="33" customWidth="1"/>
    <col min="14345" max="14345" width="1.28515625" style="33" customWidth="1"/>
    <col min="14346" max="14346" width="10.140625" style="33" customWidth="1"/>
    <col min="14347" max="14347" width="8.140625" style="33" customWidth="1"/>
    <col min="14348" max="14348" width="10.42578125" style="33" customWidth="1"/>
    <col min="14349" max="14592" width="9.140625" style="33"/>
    <col min="14593" max="14593" width="10.5703125" style="33" customWidth="1"/>
    <col min="14594" max="14594" width="10.140625" style="33" customWidth="1"/>
    <col min="14595" max="14595" width="8.140625" style="33" customWidth="1"/>
    <col min="14596" max="14596" width="10.5703125" style="33" customWidth="1"/>
    <col min="14597" max="14597" width="1.28515625" style="33" customWidth="1"/>
    <col min="14598" max="14598" width="10.140625" style="33" customWidth="1"/>
    <col min="14599" max="14599" width="8.140625" style="33" customWidth="1"/>
    <col min="14600" max="14600" width="10.5703125" style="33" customWidth="1"/>
    <col min="14601" max="14601" width="1.28515625" style="33" customWidth="1"/>
    <col min="14602" max="14602" width="10.140625" style="33" customWidth="1"/>
    <col min="14603" max="14603" width="8.140625" style="33" customWidth="1"/>
    <col min="14604" max="14604" width="10.42578125" style="33" customWidth="1"/>
    <col min="14605" max="14848" width="9.140625" style="33"/>
    <col min="14849" max="14849" width="10.5703125" style="33" customWidth="1"/>
    <col min="14850" max="14850" width="10.140625" style="33" customWidth="1"/>
    <col min="14851" max="14851" width="8.140625" style="33" customWidth="1"/>
    <col min="14852" max="14852" width="10.5703125" style="33" customWidth="1"/>
    <col min="14853" max="14853" width="1.28515625" style="33" customWidth="1"/>
    <col min="14854" max="14854" width="10.140625" style="33" customWidth="1"/>
    <col min="14855" max="14855" width="8.140625" style="33" customWidth="1"/>
    <col min="14856" max="14856" width="10.5703125" style="33" customWidth="1"/>
    <col min="14857" max="14857" width="1.28515625" style="33" customWidth="1"/>
    <col min="14858" max="14858" width="10.140625" style="33" customWidth="1"/>
    <col min="14859" max="14859" width="8.140625" style="33" customWidth="1"/>
    <col min="14860" max="14860" width="10.42578125" style="33" customWidth="1"/>
    <col min="14861" max="15104" width="9.140625" style="33"/>
    <col min="15105" max="15105" width="10.5703125" style="33" customWidth="1"/>
    <col min="15106" max="15106" width="10.140625" style="33" customWidth="1"/>
    <col min="15107" max="15107" width="8.140625" style="33" customWidth="1"/>
    <col min="15108" max="15108" width="10.5703125" style="33" customWidth="1"/>
    <col min="15109" max="15109" width="1.28515625" style="33" customWidth="1"/>
    <col min="15110" max="15110" width="10.140625" style="33" customWidth="1"/>
    <col min="15111" max="15111" width="8.140625" style="33" customWidth="1"/>
    <col min="15112" max="15112" width="10.5703125" style="33" customWidth="1"/>
    <col min="15113" max="15113" width="1.28515625" style="33" customWidth="1"/>
    <col min="15114" max="15114" width="10.140625" style="33" customWidth="1"/>
    <col min="15115" max="15115" width="8.140625" style="33" customWidth="1"/>
    <col min="15116" max="15116" width="10.42578125" style="33" customWidth="1"/>
    <col min="15117" max="15360" width="10.28515625" style="33"/>
    <col min="15361" max="15361" width="10.5703125" style="33" customWidth="1"/>
    <col min="15362" max="15362" width="10.140625" style="33" customWidth="1"/>
    <col min="15363" max="15363" width="8.140625" style="33" customWidth="1"/>
    <col min="15364" max="15364" width="10.5703125" style="33" customWidth="1"/>
    <col min="15365" max="15365" width="1.28515625" style="33" customWidth="1"/>
    <col min="15366" max="15366" width="10.140625" style="33" customWidth="1"/>
    <col min="15367" max="15367" width="8.140625" style="33" customWidth="1"/>
    <col min="15368" max="15368" width="10.5703125" style="33" customWidth="1"/>
    <col min="15369" max="15369" width="1.28515625" style="33" customWidth="1"/>
    <col min="15370" max="15370" width="10.140625" style="33" customWidth="1"/>
    <col min="15371" max="15371" width="8.140625" style="33" customWidth="1"/>
    <col min="15372" max="15372" width="10.42578125" style="33" customWidth="1"/>
    <col min="15373" max="15616" width="9.140625" style="33"/>
    <col min="15617" max="15617" width="10.5703125" style="33" customWidth="1"/>
    <col min="15618" max="15618" width="10.140625" style="33" customWidth="1"/>
    <col min="15619" max="15619" width="8.140625" style="33" customWidth="1"/>
    <col min="15620" max="15620" width="10.5703125" style="33" customWidth="1"/>
    <col min="15621" max="15621" width="1.28515625" style="33" customWidth="1"/>
    <col min="15622" max="15622" width="10.140625" style="33" customWidth="1"/>
    <col min="15623" max="15623" width="8.140625" style="33" customWidth="1"/>
    <col min="15624" max="15624" width="10.5703125" style="33" customWidth="1"/>
    <col min="15625" max="15625" width="1.28515625" style="33" customWidth="1"/>
    <col min="15626" max="15626" width="10.140625" style="33" customWidth="1"/>
    <col min="15627" max="15627" width="8.140625" style="33" customWidth="1"/>
    <col min="15628" max="15628" width="10.42578125" style="33" customWidth="1"/>
    <col min="15629" max="15872" width="9.140625" style="33"/>
    <col min="15873" max="15873" width="10.5703125" style="33" customWidth="1"/>
    <col min="15874" max="15874" width="10.140625" style="33" customWidth="1"/>
    <col min="15875" max="15875" width="8.140625" style="33" customWidth="1"/>
    <col min="15876" max="15876" width="10.5703125" style="33" customWidth="1"/>
    <col min="15877" max="15877" width="1.28515625" style="33" customWidth="1"/>
    <col min="15878" max="15878" width="10.140625" style="33" customWidth="1"/>
    <col min="15879" max="15879" width="8.140625" style="33" customWidth="1"/>
    <col min="15880" max="15880" width="10.5703125" style="33" customWidth="1"/>
    <col min="15881" max="15881" width="1.28515625" style="33" customWidth="1"/>
    <col min="15882" max="15882" width="10.140625" style="33" customWidth="1"/>
    <col min="15883" max="15883" width="8.140625" style="33" customWidth="1"/>
    <col min="15884" max="15884" width="10.42578125" style="33" customWidth="1"/>
    <col min="15885" max="16128" width="9.140625" style="33"/>
    <col min="16129" max="16129" width="10.5703125" style="33" customWidth="1"/>
    <col min="16130" max="16130" width="10.140625" style="33" customWidth="1"/>
    <col min="16131" max="16131" width="8.140625" style="33" customWidth="1"/>
    <col min="16132" max="16132" width="10.5703125" style="33" customWidth="1"/>
    <col min="16133" max="16133" width="1.28515625" style="33" customWidth="1"/>
    <col min="16134" max="16134" width="10.140625" style="33" customWidth="1"/>
    <col min="16135" max="16135" width="8.140625" style="33" customWidth="1"/>
    <col min="16136" max="16136" width="10.5703125" style="33" customWidth="1"/>
    <col min="16137" max="16137" width="1.28515625" style="33" customWidth="1"/>
    <col min="16138" max="16138" width="10.140625" style="33" customWidth="1"/>
    <col min="16139" max="16139" width="8.140625" style="33" customWidth="1"/>
    <col min="16140" max="16140" width="10.42578125" style="33" customWidth="1"/>
    <col min="16141" max="16384" width="10.28515625" style="33"/>
  </cols>
  <sheetData>
    <row r="1" spans="1:12" s="120" customFormat="1" ht="18.75" customHeight="1" x14ac:dyDescent="0.25">
      <c r="A1" s="255"/>
      <c r="B1" s="255"/>
      <c r="C1" s="255"/>
      <c r="D1" s="255"/>
      <c r="E1" s="255"/>
      <c r="F1" s="255"/>
      <c r="G1" s="255"/>
      <c r="H1" s="255"/>
      <c r="I1" s="255"/>
      <c r="J1" s="255"/>
    </row>
    <row r="2" spans="1:12" x14ac:dyDescent="0.25">
      <c r="A2" s="245" t="s">
        <v>0</v>
      </c>
      <c r="B2" s="245"/>
      <c r="C2" s="245"/>
      <c r="D2" s="245"/>
      <c r="E2" s="245"/>
      <c r="F2" s="245"/>
      <c r="G2" s="245"/>
      <c r="H2" s="245"/>
      <c r="I2" s="245"/>
      <c r="J2" s="245"/>
      <c r="K2" s="155"/>
      <c r="L2" s="155"/>
    </row>
    <row r="3" spans="1:12" ht="18.75" customHeight="1" x14ac:dyDescent="0.25">
      <c r="A3" s="245" t="s">
        <v>1</v>
      </c>
      <c r="B3" s="245"/>
      <c r="C3" s="245"/>
      <c r="D3" s="245"/>
      <c r="E3" s="245"/>
      <c r="F3" s="245"/>
      <c r="G3" s="245"/>
      <c r="H3" s="245"/>
      <c r="I3" s="245"/>
      <c r="J3" s="245"/>
      <c r="K3" s="155"/>
      <c r="L3" s="155"/>
    </row>
    <row r="4" spans="1:12" x14ac:dyDescent="0.25">
      <c r="A4" s="245" t="s">
        <v>133</v>
      </c>
      <c r="B4" s="245"/>
      <c r="C4" s="245"/>
      <c r="D4" s="245"/>
      <c r="E4" s="245"/>
      <c r="F4" s="245"/>
      <c r="G4" s="245"/>
      <c r="H4" s="245"/>
      <c r="I4" s="245"/>
      <c r="J4" s="245"/>
      <c r="K4" s="155"/>
      <c r="L4" s="155"/>
    </row>
    <row r="5" spans="1:12" s="36" customFormat="1" ht="15" customHeight="1" x14ac:dyDescent="0.25">
      <c r="A5" s="281" t="s">
        <v>147</v>
      </c>
      <c r="B5" s="281"/>
      <c r="C5" s="281"/>
      <c r="D5" s="281"/>
      <c r="E5" s="281"/>
      <c r="F5" s="281"/>
      <c r="G5" s="281"/>
      <c r="H5" s="281"/>
      <c r="I5" s="281"/>
      <c r="J5" s="281"/>
      <c r="K5" s="156"/>
      <c r="L5" s="156"/>
    </row>
    <row r="6" spans="1:12" ht="6" customHeight="1" x14ac:dyDescent="0.25"/>
    <row r="7" spans="1:12" x14ac:dyDescent="0.25">
      <c r="B7" s="121" t="s">
        <v>40</v>
      </c>
      <c r="C7" s="261" t="str">
        <f>IF(ISBLANK('Contract Information'!B2),"",'Contract Information'!B2)</f>
        <v/>
      </c>
      <c r="D7" s="290"/>
      <c r="E7" s="290"/>
      <c r="F7" s="163"/>
      <c r="G7" s="253" t="s">
        <v>135</v>
      </c>
      <c r="H7" s="279"/>
      <c r="I7" s="251"/>
      <c r="J7" s="251"/>
      <c r="L7" s="122"/>
    </row>
    <row r="8" spans="1:12" x14ac:dyDescent="0.25">
      <c r="B8" s="327" t="s">
        <v>38</v>
      </c>
      <c r="C8" s="287" t="str">
        <f>IF(ISBLANK('Contract Information'!B4),"",'Contract Information'!B4)</f>
        <v/>
      </c>
      <c r="D8" s="287"/>
      <c r="E8" s="287"/>
      <c r="F8" s="171"/>
      <c r="G8" s="253" t="s">
        <v>136</v>
      </c>
      <c r="H8" s="279"/>
      <c r="I8" s="279"/>
      <c r="J8" s="279"/>
      <c r="K8" s="122"/>
      <c r="L8" s="122"/>
    </row>
    <row r="9" spans="1:12" x14ac:dyDescent="0.25">
      <c r="B9" s="328"/>
      <c r="C9" s="287"/>
      <c r="D9" s="287"/>
      <c r="E9" s="287"/>
    </row>
    <row r="10" spans="1:12" s="149" customFormat="1" x14ac:dyDescent="0.25">
      <c r="A10" s="150"/>
      <c r="B10" s="150" t="s">
        <v>148</v>
      </c>
      <c r="C10" s="332">
        <v>802003</v>
      </c>
      <c r="D10" s="332">
        <v>803001</v>
      </c>
      <c r="E10" s="332">
        <v>805001</v>
      </c>
      <c r="F10" s="332">
        <v>808002</v>
      </c>
      <c r="G10" s="332"/>
      <c r="H10" s="332"/>
      <c r="I10" s="333"/>
      <c r="J10" s="332"/>
      <c r="K10" s="154"/>
      <c r="L10" s="154"/>
    </row>
    <row r="11" spans="1:12" s="148" customFormat="1" ht="59.25" customHeight="1" x14ac:dyDescent="0.25">
      <c r="A11" s="147"/>
      <c r="B11" s="147"/>
      <c r="C11" s="147" t="str">
        <f>IF(ISBLANK($C$10),"",VLOOKUP($C$10, ITEMS!$A$1:$C$1600,3,FALSE))</f>
        <v xml:space="preserve">ARROW PANELS TYPE C </v>
      </c>
      <c r="D11" s="147" t="str">
        <f>IF(ISBLANK($D$10),"",VLOOKUP($D$10, ITEMS!$A$1:$C$1600,3,FALSE))</f>
        <v xml:space="preserve">FURNISH AND MAINTAIN PORTABLE CHANGEABLE MESSAGE SIGN </v>
      </c>
      <c r="E11" s="147" t="str">
        <f>IF(ISBLANK($E$10),"",VLOOKUP($E$10, ITEMS!$A$1:$C$1600,3,FALSE))</f>
        <v xml:space="preserve">PLASTIC DRUMS </v>
      </c>
      <c r="F11" s="147" t="str">
        <f>IF(ISBLANK($F$10),"",VLOOKUP($F$10, ITEMS!$A$1:$C$1600,3,FALSE))</f>
        <v xml:space="preserve">FURNISH AND MAINTAIN TRUCK MOUNTED ATTENUATOR, TYPE II </v>
      </c>
      <c r="G11" s="147" t="str">
        <f>IF(ISBLANK($G$10),"",VLOOKUP($G$10, ITEMS!$A$1:$C$1600,3,FALSE))</f>
        <v/>
      </c>
      <c r="H11" s="147" t="str">
        <f>IF(ISBLANK($H$10),"",VLOOKUP($H$10, ITEMS!$A$1:$C$1600,3,FALSE))</f>
        <v/>
      </c>
      <c r="I11" s="147" t="str">
        <f>IF(ISBLANK($I$10),"",VLOOKUP($I$10, ITEMS!$A$1:$C$1600,3,FALSE))</f>
        <v/>
      </c>
      <c r="J11" s="147" t="str">
        <f>IF(ISBLANK($J$10),"",VLOOKUP($J$10, ITEMS!$A$1:$C$1600,3,FALSE))</f>
        <v/>
      </c>
      <c r="K11" s="153" t="str">
        <f>IF(ISBLANK($K$10),"",VLOOKUP($K$10, ITEMS!$A$1:$C$994,3,FALSE))</f>
        <v/>
      </c>
      <c r="L11" s="153" t="str">
        <f>IF(ISBLANK($L$10),"",VLOOKUP($L$10, ITEMS!$A$1:$C$994,3,FALSE))</f>
        <v/>
      </c>
    </row>
    <row r="12" spans="1:12" x14ac:dyDescent="0.25">
      <c r="A12" s="121" t="s">
        <v>151</v>
      </c>
      <c r="B12" s="121"/>
      <c r="C12" s="121"/>
      <c r="D12" s="121"/>
      <c r="E12" s="121"/>
      <c r="F12" s="121"/>
      <c r="G12" s="121"/>
      <c r="H12" s="121"/>
      <c r="I12" s="119"/>
      <c r="J12" s="121"/>
      <c r="K12" s="37"/>
      <c r="L12" s="37"/>
    </row>
    <row r="13" spans="1:12" x14ac:dyDescent="0.25">
      <c r="A13" s="121" t="s">
        <v>152</v>
      </c>
      <c r="B13" s="121"/>
      <c r="C13" s="121"/>
      <c r="D13" s="121"/>
      <c r="E13" s="121"/>
      <c r="F13" s="121"/>
      <c r="G13" s="121"/>
      <c r="H13" s="121"/>
      <c r="I13" s="119"/>
      <c r="J13" s="121"/>
      <c r="K13" s="37"/>
      <c r="L13" s="37"/>
    </row>
    <row r="14" spans="1:12" x14ac:dyDescent="0.25">
      <c r="A14" s="121" t="s">
        <v>153</v>
      </c>
      <c r="B14" s="121"/>
      <c r="C14" s="121"/>
      <c r="D14" s="121"/>
      <c r="E14" s="121"/>
      <c r="F14" s="121"/>
      <c r="G14" s="121"/>
      <c r="H14" s="121"/>
      <c r="I14" s="119"/>
      <c r="J14" s="121"/>
      <c r="K14" s="37"/>
      <c r="L14" s="37"/>
    </row>
    <row r="15" spans="1:12" x14ac:dyDescent="0.25">
      <c r="A15" s="121" t="s">
        <v>154</v>
      </c>
      <c r="B15" s="121"/>
      <c r="C15" s="121"/>
      <c r="D15" s="121"/>
      <c r="E15" s="121"/>
      <c r="F15" s="121"/>
      <c r="G15" s="121"/>
      <c r="H15" s="121"/>
      <c r="I15" s="119"/>
      <c r="J15" s="121"/>
      <c r="K15" s="37"/>
      <c r="L15" s="37"/>
    </row>
    <row r="16" spans="1:12" x14ac:dyDescent="0.25">
      <c r="A16" s="121" t="s">
        <v>149</v>
      </c>
      <c r="B16" s="121"/>
      <c r="C16" s="121"/>
      <c r="D16" s="121"/>
      <c r="E16" s="121"/>
      <c r="F16" s="121"/>
      <c r="G16" s="121"/>
      <c r="H16" s="121"/>
      <c r="I16" s="119"/>
      <c r="J16" s="121"/>
      <c r="K16" s="37"/>
      <c r="L16" s="37"/>
    </row>
    <row r="17" spans="1:13" x14ac:dyDescent="0.25">
      <c r="A17" s="121" t="s">
        <v>150</v>
      </c>
      <c r="B17" s="121"/>
      <c r="C17" s="121"/>
      <c r="D17" s="121"/>
      <c r="E17" s="121"/>
      <c r="F17" s="121"/>
      <c r="G17" s="121"/>
      <c r="H17" s="121"/>
      <c r="I17" s="119"/>
      <c r="J17" s="121"/>
      <c r="K17" s="37"/>
      <c r="L17" s="37"/>
      <c r="M17" s="147" t="str">
        <f>IF(ISBLANK($J$10),"",VLOOKUP($J$10, ITEMS!$A$1:$C$1600,3,FALSE))</f>
        <v/>
      </c>
    </row>
    <row r="18" spans="1:13" x14ac:dyDescent="0.25">
      <c r="A18" s="121" t="s">
        <v>155</v>
      </c>
      <c r="B18" s="121"/>
      <c r="C18" s="121"/>
      <c r="D18" s="121"/>
      <c r="E18" s="121"/>
      <c r="F18" s="121"/>
      <c r="G18" s="121"/>
      <c r="H18" s="121"/>
      <c r="I18" s="119"/>
      <c r="J18" s="121"/>
      <c r="K18" s="37"/>
      <c r="L18" s="37"/>
    </row>
    <row r="19" spans="1:13" ht="11.25" customHeight="1" thickBot="1" x14ac:dyDescent="0.3">
      <c r="A19" s="146"/>
      <c r="B19" s="146"/>
      <c r="C19" s="146"/>
      <c r="D19" s="146"/>
      <c r="E19" s="146"/>
      <c r="F19" s="146"/>
      <c r="G19" s="146"/>
      <c r="H19" s="146"/>
      <c r="I19" s="151"/>
      <c r="J19" s="146"/>
      <c r="K19" s="37"/>
      <c r="L19" s="37"/>
    </row>
    <row r="20" spans="1:13" ht="15.75" thickTop="1" x14ac:dyDescent="0.25">
      <c r="A20" s="145"/>
      <c r="B20" s="145" t="s">
        <v>156</v>
      </c>
      <c r="C20" s="145"/>
      <c r="D20" s="145"/>
      <c r="E20" s="145"/>
      <c r="F20" s="145"/>
      <c r="G20" s="145"/>
      <c r="H20" s="145"/>
      <c r="I20" s="152"/>
      <c r="J20" s="145"/>
      <c r="K20" s="37"/>
      <c r="L20" s="37"/>
    </row>
    <row r="21" spans="1:13" ht="9" customHeight="1" x14ac:dyDescent="0.25">
      <c r="J21" s="121"/>
      <c r="K21" s="37"/>
      <c r="L21" s="37"/>
    </row>
    <row r="22" spans="1:13" s="149" customFormat="1" x14ac:dyDescent="0.25">
      <c r="A22" s="150"/>
      <c r="B22" s="150" t="s">
        <v>148</v>
      </c>
      <c r="C22" s="332">
        <f>C10</f>
        <v>802003</v>
      </c>
      <c r="D22" s="332">
        <f t="shared" ref="D22:J22" si="0">D10</f>
        <v>803001</v>
      </c>
      <c r="E22" s="332">
        <f t="shared" si="0"/>
        <v>805001</v>
      </c>
      <c r="F22" s="332">
        <f t="shared" si="0"/>
        <v>808002</v>
      </c>
      <c r="G22" s="332">
        <f t="shared" si="0"/>
        <v>0</v>
      </c>
      <c r="H22" s="332">
        <f t="shared" si="0"/>
        <v>0</v>
      </c>
      <c r="I22" s="332">
        <f t="shared" si="0"/>
        <v>0</v>
      </c>
      <c r="J22" s="332">
        <f t="shared" si="0"/>
        <v>0</v>
      </c>
      <c r="K22" s="154"/>
      <c r="L22" s="154"/>
    </row>
    <row r="23" spans="1:13" s="148" customFormat="1" ht="57.75" customHeight="1" x14ac:dyDescent="0.25">
      <c r="A23" s="147"/>
      <c r="B23" s="147"/>
      <c r="C23" s="147" t="str">
        <f>IF(ISBLANK($C$10),"",VLOOKUP($C$10, ITEMS!$A$1:$C$1600,3,FALSE))</f>
        <v xml:space="preserve">ARROW PANELS TYPE C </v>
      </c>
      <c r="D23" s="147" t="str">
        <f>IF(ISBLANK($D$10),"",VLOOKUP($D$10, ITEMS!$A$1:$C$1600,3,FALSE))</f>
        <v xml:space="preserve">FURNISH AND MAINTAIN PORTABLE CHANGEABLE MESSAGE SIGN </v>
      </c>
      <c r="E23" s="147" t="str">
        <f>IF(ISBLANK($E$10),"",VLOOKUP($E$10, ITEMS!$A$1:$C$1600,3,FALSE))</f>
        <v xml:space="preserve">PLASTIC DRUMS </v>
      </c>
      <c r="F23" s="147" t="str">
        <f>IF(ISBLANK($F$10),"",VLOOKUP($F$10, ITEMS!$A$1:$C$1600,3,FALSE))</f>
        <v xml:space="preserve">FURNISH AND MAINTAIN TRUCK MOUNTED ATTENUATOR, TYPE II </v>
      </c>
      <c r="G23" s="147" t="str">
        <f>IF(ISBLANK($G$10),"",VLOOKUP($G$10, ITEMS!$A$1:$C$1600,3,FALSE))</f>
        <v/>
      </c>
      <c r="H23" s="147" t="str">
        <f>IF(ISBLANK($H$10),"",VLOOKUP($H$10, ITEMS!$A$1:$C$1600,3,FALSE))</f>
        <v/>
      </c>
      <c r="I23" s="147" t="str">
        <f>IF(ISBLANK($I$10),"",VLOOKUP($I$10, ITEMS!$A$1:$C$1600,3,FALSE))</f>
        <v/>
      </c>
      <c r="J23" s="147" t="str">
        <f>IF(ISBLANK($J$10),"",VLOOKUP($J$10, ITEMS!$A$1:$C$1600,3,FALSE))</f>
        <v/>
      </c>
      <c r="K23" s="153" t="str">
        <f>IF(ISBLANK($K$10),"",VLOOKUP($K$10, ITEMS!$A$1:$C$994,3,FALSE))</f>
        <v/>
      </c>
      <c r="L23" s="153" t="str">
        <f>IF(ISBLANK($L$10),"",VLOOKUP($L$10, ITEMS!$A$1:$C$994,3,FALSE))</f>
        <v/>
      </c>
    </row>
    <row r="24" spans="1:13" x14ac:dyDescent="0.25">
      <c r="A24" s="121" t="s">
        <v>151</v>
      </c>
      <c r="B24" s="121"/>
      <c r="C24" s="121"/>
      <c r="D24" s="121"/>
      <c r="E24" s="121"/>
      <c r="F24" s="121"/>
      <c r="G24" s="121"/>
      <c r="H24" s="121"/>
      <c r="I24" s="119"/>
      <c r="J24" s="121"/>
      <c r="K24" s="37"/>
      <c r="L24" s="37"/>
    </row>
    <row r="25" spans="1:13" x14ac:dyDescent="0.25">
      <c r="A25" s="121" t="s">
        <v>152</v>
      </c>
      <c r="B25" s="121"/>
      <c r="C25" s="121"/>
      <c r="D25" s="121"/>
      <c r="E25" s="121"/>
      <c r="F25" s="121"/>
      <c r="G25" s="121"/>
      <c r="H25" s="121"/>
      <c r="I25" s="119"/>
      <c r="J25" s="121"/>
      <c r="K25" s="37"/>
      <c r="L25" s="37"/>
    </row>
    <row r="26" spans="1:13" x14ac:dyDescent="0.25">
      <c r="A26" s="121" t="s">
        <v>153</v>
      </c>
      <c r="B26" s="121"/>
      <c r="C26" s="121"/>
      <c r="D26" s="121"/>
      <c r="E26" s="121"/>
      <c r="F26" s="121"/>
      <c r="G26" s="121"/>
      <c r="H26" s="121"/>
      <c r="I26" s="119"/>
      <c r="J26" s="121"/>
      <c r="K26" s="37"/>
      <c r="L26" s="37"/>
    </row>
    <row r="27" spans="1:13" x14ac:dyDescent="0.25">
      <c r="A27" s="121" t="s">
        <v>154</v>
      </c>
      <c r="B27" s="121"/>
      <c r="C27" s="121"/>
      <c r="D27" s="121"/>
      <c r="E27" s="121"/>
      <c r="F27" s="121"/>
      <c r="G27" s="121"/>
      <c r="H27" s="150"/>
      <c r="I27" s="119"/>
      <c r="J27" s="121"/>
      <c r="K27" s="37"/>
      <c r="L27" s="37"/>
    </row>
    <row r="28" spans="1:13" x14ac:dyDescent="0.25">
      <c r="A28" s="121" t="s">
        <v>149</v>
      </c>
      <c r="B28" s="121"/>
      <c r="C28" s="121"/>
      <c r="D28" s="121"/>
      <c r="E28" s="121"/>
      <c r="F28" s="121"/>
      <c r="G28" s="121"/>
      <c r="H28" s="121"/>
      <c r="I28" s="119"/>
      <c r="J28" s="121"/>
      <c r="K28" s="37"/>
      <c r="L28" s="37"/>
    </row>
    <row r="29" spans="1:13" x14ac:dyDescent="0.25">
      <c r="A29" s="121" t="s">
        <v>150</v>
      </c>
      <c r="B29" s="121"/>
      <c r="C29" s="121"/>
      <c r="D29" s="121"/>
      <c r="E29" s="121"/>
      <c r="F29" s="121"/>
      <c r="G29" s="121"/>
      <c r="H29" s="121"/>
      <c r="I29" s="119"/>
      <c r="J29" s="121"/>
      <c r="K29" s="37"/>
      <c r="L29" s="37"/>
    </row>
    <row r="30" spans="1:13" x14ac:dyDescent="0.25">
      <c r="A30" s="121" t="s">
        <v>155</v>
      </c>
      <c r="B30" s="121"/>
      <c r="C30" s="121"/>
      <c r="D30" s="121"/>
      <c r="E30" s="121"/>
      <c r="F30" s="121"/>
      <c r="G30" s="121"/>
      <c r="H30" s="121"/>
      <c r="I30" s="119"/>
      <c r="J30" s="121"/>
      <c r="K30" s="37"/>
      <c r="L30" s="37"/>
    </row>
    <row r="31" spans="1:13" ht="11.25" customHeight="1" thickBot="1" x14ac:dyDescent="0.3">
      <c r="A31" s="146"/>
      <c r="B31" s="146"/>
      <c r="C31" s="146"/>
      <c r="D31" s="146"/>
      <c r="E31" s="146"/>
      <c r="F31" s="146"/>
      <c r="G31" s="146"/>
      <c r="H31" s="146"/>
      <c r="I31" s="151"/>
      <c r="J31" s="146"/>
      <c r="K31" s="37"/>
      <c r="L31" s="37"/>
    </row>
    <row r="32" spans="1:13" ht="15.75" thickTop="1" x14ac:dyDescent="0.25">
      <c r="A32" s="145"/>
      <c r="B32" s="145" t="s">
        <v>156</v>
      </c>
      <c r="C32" s="145"/>
      <c r="D32" s="145"/>
      <c r="E32" s="145"/>
      <c r="F32" s="145"/>
      <c r="G32" s="145"/>
      <c r="H32" s="145"/>
      <c r="I32" s="152"/>
      <c r="J32" s="145"/>
      <c r="K32" s="37"/>
      <c r="L32" s="37"/>
    </row>
    <row r="34" spans="2:9" s="157" customFormat="1" ht="12.75" x14ac:dyDescent="0.2">
      <c r="B34" s="157" t="s">
        <v>158</v>
      </c>
      <c r="C34" s="158"/>
      <c r="D34" s="158"/>
      <c r="E34" s="158"/>
      <c r="G34" s="158"/>
      <c r="H34" s="158"/>
      <c r="I34" s="158"/>
    </row>
    <row r="35" spans="2:9" s="157" customFormat="1" ht="12.75" x14ac:dyDescent="0.2">
      <c r="C35" s="286" t="s">
        <v>157</v>
      </c>
      <c r="D35" s="286"/>
      <c r="E35" s="286"/>
      <c r="G35" s="286" t="s">
        <v>131</v>
      </c>
      <c r="H35" s="286"/>
      <c r="I35" s="286"/>
    </row>
  </sheetData>
  <mergeCells count="14">
    <mergeCell ref="B8:B9"/>
    <mergeCell ref="A1:J1"/>
    <mergeCell ref="A2:J2"/>
    <mergeCell ref="A3:J3"/>
    <mergeCell ref="A4:J4"/>
    <mergeCell ref="A5:J5"/>
    <mergeCell ref="I7:J7"/>
    <mergeCell ref="C7:E7"/>
    <mergeCell ref="C35:E35"/>
    <mergeCell ref="G35:I35"/>
    <mergeCell ref="G7:H7"/>
    <mergeCell ref="G8:H8"/>
    <mergeCell ref="I8:J8"/>
    <mergeCell ref="C8:E9"/>
  </mergeCells>
  <pageMargins left="0" right="0" top="0.25" bottom="0.2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N31" sqref="N31"/>
    </sheetView>
  </sheetViews>
  <sheetFormatPr defaultRowHeight="15" x14ac:dyDescent="0.25"/>
  <cols>
    <col min="1" max="1" width="10.5703125" style="40" customWidth="1"/>
    <col min="2" max="2" width="9.140625" style="40"/>
    <col min="3" max="3" width="16.7109375" style="40" customWidth="1"/>
    <col min="4" max="4" width="13.7109375" style="40" customWidth="1"/>
    <col min="5" max="5" width="11.28515625" style="40" customWidth="1"/>
    <col min="6" max="6" width="12.7109375" style="40" customWidth="1"/>
    <col min="7" max="7" width="12.85546875" style="40" customWidth="1"/>
    <col min="8" max="256" width="9.140625" style="40"/>
    <col min="257" max="257" width="10.5703125" style="40" customWidth="1"/>
    <col min="258" max="258" width="9.140625" style="40"/>
    <col min="259" max="259" width="16.7109375" style="40" customWidth="1"/>
    <col min="260" max="260" width="13.7109375" style="40" customWidth="1"/>
    <col min="261" max="261" width="11.28515625" style="40" customWidth="1"/>
    <col min="262" max="262" width="12.7109375" style="40" customWidth="1"/>
    <col min="263" max="263" width="12.85546875" style="40" customWidth="1"/>
    <col min="264" max="512" width="9.140625" style="40"/>
    <col min="513" max="513" width="10.5703125" style="40" customWidth="1"/>
    <col min="514" max="514" width="9.140625" style="40"/>
    <col min="515" max="515" width="16.7109375" style="40" customWidth="1"/>
    <col min="516" max="516" width="13.7109375" style="40" customWidth="1"/>
    <col min="517" max="517" width="11.28515625" style="40" customWidth="1"/>
    <col min="518" max="518" width="12.7109375" style="40" customWidth="1"/>
    <col min="519" max="519" width="12.85546875" style="40" customWidth="1"/>
    <col min="520" max="768" width="9.140625" style="40"/>
    <col min="769" max="769" width="10.5703125" style="40" customWidth="1"/>
    <col min="770" max="770" width="9.140625" style="40"/>
    <col min="771" max="771" width="16.7109375" style="40" customWidth="1"/>
    <col min="772" max="772" width="13.7109375" style="40" customWidth="1"/>
    <col min="773" max="773" width="11.28515625" style="40" customWidth="1"/>
    <col min="774" max="774" width="12.7109375" style="40" customWidth="1"/>
    <col min="775" max="775" width="12.85546875" style="40" customWidth="1"/>
    <col min="776" max="1024" width="10.28515625" style="40"/>
    <col min="1025" max="1025" width="10.5703125" style="40" customWidth="1"/>
    <col min="1026" max="1026" width="9.140625" style="40"/>
    <col min="1027" max="1027" width="16.7109375" style="40" customWidth="1"/>
    <col min="1028" max="1028" width="13.7109375" style="40" customWidth="1"/>
    <col min="1029" max="1029" width="11.28515625" style="40" customWidth="1"/>
    <col min="1030" max="1030" width="12.7109375" style="40" customWidth="1"/>
    <col min="1031" max="1031" width="12.85546875" style="40" customWidth="1"/>
    <col min="1032" max="1280" width="9.140625" style="40"/>
    <col min="1281" max="1281" width="10.5703125" style="40" customWidth="1"/>
    <col min="1282" max="1282" width="9.140625" style="40"/>
    <col min="1283" max="1283" width="16.7109375" style="40" customWidth="1"/>
    <col min="1284" max="1284" width="13.7109375" style="40" customWidth="1"/>
    <col min="1285" max="1285" width="11.28515625" style="40" customWidth="1"/>
    <col min="1286" max="1286" width="12.7109375" style="40" customWidth="1"/>
    <col min="1287" max="1287" width="12.85546875" style="40" customWidth="1"/>
    <col min="1288" max="1536" width="9.140625" style="40"/>
    <col min="1537" max="1537" width="10.5703125" style="40" customWidth="1"/>
    <col min="1538" max="1538" width="9.140625" style="40"/>
    <col min="1539" max="1539" width="16.7109375" style="40" customWidth="1"/>
    <col min="1540" max="1540" width="13.7109375" style="40" customWidth="1"/>
    <col min="1541" max="1541" width="11.28515625" style="40" customWidth="1"/>
    <col min="1542" max="1542" width="12.7109375" style="40" customWidth="1"/>
    <col min="1543" max="1543" width="12.85546875" style="40" customWidth="1"/>
    <col min="1544" max="1792" width="9.140625" style="40"/>
    <col min="1793" max="1793" width="10.5703125" style="40" customWidth="1"/>
    <col min="1794" max="1794" width="9.140625" style="40"/>
    <col min="1795" max="1795" width="16.7109375" style="40" customWidth="1"/>
    <col min="1796" max="1796" width="13.7109375" style="40" customWidth="1"/>
    <col min="1797" max="1797" width="11.28515625" style="40" customWidth="1"/>
    <col min="1798" max="1798" width="12.7109375" style="40" customWidth="1"/>
    <col min="1799" max="1799" width="12.85546875" style="40" customWidth="1"/>
    <col min="1800" max="2048" width="10.28515625" style="40"/>
    <col min="2049" max="2049" width="10.5703125" style="40" customWidth="1"/>
    <col min="2050" max="2050" width="9.140625" style="40"/>
    <col min="2051" max="2051" width="16.7109375" style="40" customWidth="1"/>
    <col min="2052" max="2052" width="13.7109375" style="40" customWidth="1"/>
    <col min="2053" max="2053" width="11.28515625" style="40" customWidth="1"/>
    <col min="2054" max="2054" width="12.7109375" style="40" customWidth="1"/>
    <col min="2055" max="2055" width="12.85546875" style="40" customWidth="1"/>
    <col min="2056" max="2304" width="9.140625" style="40"/>
    <col min="2305" max="2305" width="10.5703125" style="40" customWidth="1"/>
    <col min="2306" max="2306" width="9.140625" style="40"/>
    <col min="2307" max="2307" width="16.7109375" style="40" customWidth="1"/>
    <col min="2308" max="2308" width="13.7109375" style="40" customWidth="1"/>
    <col min="2309" max="2309" width="11.28515625" style="40" customWidth="1"/>
    <col min="2310" max="2310" width="12.7109375" style="40" customWidth="1"/>
    <col min="2311" max="2311" width="12.85546875" style="40" customWidth="1"/>
    <col min="2312" max="2560" width="9.140625" style="40"/>
    <col min="2561" max="2561" width="10.5703125" style="40" customWidth="1"/>
    <col min="2562" max="2562" width="9.140625" style="40"/>
    <col min="2563" max="2563" width="16.7109375" style="40" customWidth="1"/>
    <col min="2564" max="2564" width="13.7109375" style="40" customWidth="1"/>
    <col min="2565" max="2565" width="11.28515625" style="40" customWidth="1"/>
    <col min="2566" max="2566" width="12.7109375" style="40" customWidth="1"/>
    <col min="2567" max="2567" width="12.85546875" style="40" customWidth="1"/>
    <col min="2568" max="2816" width="9.140625" style="40"/>
    <col min="2817" max="2817" width="10.5703125" style="40" customWidth="1"/>
    <col min="2818" max="2818" width="9.140625" style="40"/>
    <col min="2819" max="2819" width="16.7109375" style="40" customWidth="1"/>
    <col min="2820" max="2820" width="13.7109375" style="40" customWidth="1"/>
    <col min="2821" max="2821" width="11.28515625" style="40" customWidth="1"/>
    <col min="2822" max="2822" width="12.7109375" style="40" customWidth="1"/>
    <col min="2823" max="2823" width="12.85546875" style="40" customWidth="1"/>
    <col min="2824" max="3072" width="10.28515625" style="40"/>
    <col min="3073" max="3073" width="10.5703125" style="40" customWidth="1"/>
    <col min="3074" max="3074" width="9.140625" style="40"/>
    <col min="3075" max="3075" width="16.7109375" style="40" customWidth="1"/>
    <col min="3076" max="3076" width="13.7109375" style="40" customWidth="1"/>
    <col min="3077" max="3077" width="11.28515625" style="40" customWidth="1"/>
    <col min="3078" max="3078" width="12.7109375" style="40" customWidth="1"/>
    <col min="3079" max="3079" width="12.85546875" style="40" customWidth="1"/>
    <col min="3080" max="3328" width="9.140625" style="40"/>
    <col min="3329" max="3329" width="10.5703125" style="40" customWidth="1"/>
    <col min="3330" max="3330" width="9.140625" style="40"/>
    <col min="3331" max="3331" width="16.7109375" style="40" customWidth="1"/>
    <col min="3332" max="3332" width="13.7109375" style="40" customWidth="1"/>
    <col min="3333" max="3333" width="11.28515625" style="40" customWidth="1"/>
    <col min="3334" max="3334" width="12.7109375" style="40" customWidth="1"/>
    <col min="3335" max="3335" width="12.85546875" style="40" customWidth="1"/>
    <col min="3336" max="3584" width="9.140625" style="40"/>
    <col min="3585" max="3585" width="10.5703125" style="40" customWidth="1"/>
    <col min="3586" max="3586" width="9.140625" style="40"/>
    <col min="3587" max="3587" width="16.7109375" style="40" customWidth="1"/>
    <col min="3588" max="3588" width="13.7109375" style="40" customWidth="1"/>
    <col min="3589" max="3589" width="11.28515625" style="40" customWidth="1"/>
    <col min="3590" max="3590" width="12.7109375" style="40" customWidth="1"/>
    <col min="3591" max="3591" width="12.85546875" style="40" customWidth="1"/>
    <col min="3592" max="3840" width="9.140625" style="40"/>
    <col min="3841" max="3841" width="10.5703125" style="40" customWidth="1"/>
    <col min="3842" max="3842" width="9.140625" style="40"/>
    <col min="3843" max="3843" width="16.7109375" style="40" customWidth="1"/>
    <col min="3844" max="3844" width="13.7109375" style="40" customWidth="1"/>
    <col min="3845" max="3845" width="11.28515625" style="40" customWidth="1"/>
    <col min="3846" max="3846" width="12.7109375" style="40" customWidth="1"/>
    <col min="3847" max="3847" width="12.85546875" style="40" customWidth="1"/>
    <col min="3848" max="4096" width="10.28515625" style="40"/>
    <col min="4097" max="4097" width="10.5703125" style="40" customWidth="1"/>
    <col min="4098" max="4098" width="9.140625" style="40"/>
    <col min="4099" max="4099" width="16.7109375" style="40" customWidth="1"/>
    <col min="4100" max="4100" width="13.7109375" style="40" customWidth="1"/>
    <col min="4101" max="4101" width="11.28515625" style="40" customWidth="1"/>
    <col min="4102" max="4102" width="12.7109375" style="40" customWidth="1"/>
    <col min="4103" max="4103" width="12.85546875" style="40" customWidth="1"/>
    <col min="4104" max="4352" width="9.140625" style="40"/>
    <col min="4353" max="4353" width="10.5703125" style="40" customWidth="1"/>
    <col min="4354" max="4354" width="9.140625" style="40"/>
    <col min="4355" max="4355" width="16.7109375" style="40" customWidth="1"/>
    <col min="4356" max="4356" width="13.7109375" style="40" customWidth="1"/>
    <col min="4357" max="4357" width="11.28515625" style="40" customWidth="1"/>
    <col min="4358" max="4358" width="12.7109375" style="40" customWidth="1"/>
    <col min="4359" max="4359" width="12.85546875" style="40" customWidth="1"/>
    <col min="4360" max="4608" width="9.140625" style="40"/>
    <col min="4609" max="4609" width="10.5703125" style="40" customWidth="1"/>
    <col min="4610" max="4610" width="9.140625" style="40"/>
    <col min="4611" max="4611" width="16.7109375" style="40" customWidth="1"/>
    <col min="4612" max="4612" width="13.7109375" style="40" customWidth="1"/>
    <col min="4613" max="4613" width="11.28515625" style="40" customWidth="1"/>
    <col min="4614" max="4614" width="12.7109375" style="40" customWidth="1"/>
    <col min="4615" max="4615" width="12.85546875" style="40" customWidth="1"/>
    <col min="4616" max="4864" width="9.140625" style="40"/>
    <col min="4865" max="4865" width="10.5703125" style="40" customWidth="1"/>
    <col min="4866" max="4866" width="9.140625" style="40"/>
    <col min="4867" max="4867" width="16.7109375" style="40" customWidth="1"/>
    <col min="4868" max="4868" width="13.7109375" style="40" customWidth="1"/>
    <col min="4869" max="4869" width="11.28515625" style="40" customWidth="1"/>
    <col min="4870" max="4870" width="12.7109375" style="40" customWidth="1"/>
    <col min="4871" max="4871" width="12.85546875" style="40" customWidth="1"/>
    <col min="4872" max="5120" width="10.28515625" style="40"/>
    <col min="5121" max="5121" width="10.5703125" style="40" customWidth="1"/>
    <col min="5122" max="5122" width="9.140625" style="40"/>
    <col min="5123" max="5123" width="16.7109375" style="40" customWidth="1"/>
    <col min="5124" max="5124" width="13.7109375" style="40" customWidth="1"/>
    <col min="5125" max="5125" width="11.28515625" style="40" customWidth="1"/>
    <col min="5126" max="5126" width="12.7109375" style="40" customWidth="1"/>
    <col min="5127" max="5127" width="12.85546875" style="40" customWidth="1"/>
    <col min="5128" max="5376" width="9.140625" style="40"/>
    <col min="5377" max="5377" width="10.5703125" style="40" customWidth="1"/>
    <col min="5378" max="5378" width="9.140625" style="40"/>
    <col min="5379" max="5379" width="16.7109375" style="40" customWidth="1"/>
    <col min="5380" max="5380" width="13.7109375" style="40" customWidth="1"/>
    <col min="5381" max="5381" width="11.28515625" style="40" customWidth="1"/>
    <col min="5382" max="5382" width="12.7109375" style="40" customWidth="1"/>
    <col min="5383" max="5383" width="12.85546875" style="40" customWidth="1"/>
    <col min="5384" max="5632" width="9.140625" style="40"/>
    <col min="5633" max="5633" width="10.5703125" style="40" customWidth="1"/>
    <col min="5634" max="5634" width="9.140625" style="40"/>
    <col min="5635" max="5635" width="16.7109375" style="40" customWidth="1"/>
    <col min="5636" max="5636" width="13.7109375" style="40" customWidth="1"/>
    <col min="5637" max="5637" width="11.28515625" style="40" customWidth="1"/>
    <col min="5638" max="5638" width="12.7109375" style="40" customWidth="1"/>
    <col min="5639" max="5639" width="12.85546875" style="40" customWidth="1"/>
    <col min="5640" max="5888" width="9.140625" style="40"/>
    <col min="5889" max="5889" width="10.5703125" style="40" customWidth="1"/>
    <col min="5890" max="5890" width="9.140625" style="40"/>
    <col min="5891" max="5891" width="16.7109375" style="40" customWidth="1"/>
    <col min="5892" max="5892" width="13.7109375" style="40" customWidth="1"/>
    <col min="5893" max="5893" width="11.28515625" style="40" customWidth="1"/>
    <col min="5894" max="5894" width="12.7109375" style="40" customWidth="1"/>
    <col min="5895" max="5895" width="12.85546875" style="40" customWidth="1"/>
    <col min="5896" max="6144" width="10.28515625" style="40"/>
    <col min="6145" max="6145" width="10.5703125" style="40" customWidth="1"/>
    <col min="6146" max="6146" width="9.140625" style="40"/>
    <col min="6147" max="6147" width="16.7109375" style="40" customWidth="1"/>
    <col min="6148" max="6148" width="13.7109375" style="40" customWidth="1"/>
    <col min="6149" max="6149" width="11.28515625" style="40" customWidth="1"/>
    <col min="6150" max="6150" width="12.7109375" style="40" customWidth="1"/>
    <col min="6151" max="6151" width="12.85546875" style="40" customWidth="1"/>
    <col min="6152" max="6400" width="9.140625" style="40"/>
    <col min="6401" max="6401" width="10.5703125" style="40" customWidth="1"/>
    <col min="6402" max="6402" width="9.140625" style="40"/>
    <col min="6403" max="6403" width="16.7109375" style="40" customWidth="1"/>
    <col min="6404" max="6404" width="13.7109375" style="40" customWidth="1"/>
    <col min="6405" max="6405" width="11.28515625" style="40" customWidth="1"/>
    <col min="6406" max="6406" width="12.7109375" style="40" customWidth="1"/>
    <col min="6407" max="6407" width="12.85546875" style="40" customWidth="1"/>
    <col min="6408" max="6656" width="9.140625" style="40"/>
    <col min="6657" max="6657" width="10.5703125" style="40" customWidth="1"/>
    <col min="6658" max="6658" width="9.140625" style="40"/>
    <col min="6659" max="6659" width="16.7109375" style="40" customWidth="1"/>
    <col min="6660" max="6660" width="13.7109375" style="40" customWidth="1"/>
    <col min="6661" max="6661" width="11.28515625" style="40" customWidth="1"/>
    <col min="6662" max="6662" width="12.7109375" style="40" customWidth="1"/>
    <col min="6663" max="6663" width="12.85546875" style="40" customWidth="1"/>
    <col min="6664" max="6912" width="9.140625" style="40"/>
    <col min="6913" max="6913" width="10.5703125" style="40" customWidth="1"/>
    <col min="6914" max="6914" width="9.140625" style="40"/>
    <col min="6915" max="6915" width="16.7109375" style="40" customWidth="1"/>
    <col min="6916" max="6916" width="13.7109375" style="40" customWidth="1"/>
    <col min="6917" max="6917" width="11.28515625" style="40" customWidth="1"/>
    <col min="6918" max="6918" width="12.7109375" style="40" customWidth="1"/>
    <col min="6919" max="6919" width="12.85546875" style="40" customWidth="1"/>
    <col min="6920" max="7168" width="10.28515625" style="40"/>
    <col min="7169" max="7169" width="10.5703125" style="40" customWidth="1"/>
    <col min="7170" max="7170" width="9.140625" style="40"/>
    <col min="7171" max="7171" width="16.7109375" style="40" customWidth="1"/>
    <col min="7172" max="7172" width="13.7109375" style="40" customWidth="1"/>
    <col min="7173" max="7173" width="11.28515625" style="40" customWidth="1"/>
    <col min="7174" max="7174" width="12.7109375" style="40" customWidth="1"/>
    <col min="7175" max="7175" width="12.85546875" style="40" customWidth="1"/>
    <col min="7176" max="7424" width="9.140625" style="40"/>
    <col min="7425" max="7425" width="10.5703125" style="40" customWidth="1"/>
    <col min="7426" max="7426" width="9.140625" style="40"/>
    <col min="7427" max="7427" width="16.7109375" style="40" customWidth="1"/>
    <col min="7428" max="7428" width="13.7109375" style="40" customWidth="1"/>
    <col min="7429" max="7429" width="11.28515625" style="40" customWidth="1"/>
    <col min="7430" max="7430" width="12.7109375" style="40" customWidth="1"/>
    <col min="7431" max="7431" width="12.85546875" style="40" customWidth="1"/>
    <col min="7432" max="7680" width="9.140625" style="40"/>
    <col min="7681" max="7681" width="10.5703125" style="40" customWidth="1"/>
    <col min="7682" max="7682" width="9.140625" style="40"/>
    <col min="7683" max="7683" width="16.7109375" style="40" customWidth="1"/>
    <col min="7684" max="7684" width="13.7109375" style="40" customWidth="1"/>
    <col min="7685" max="7685" width="11.28515625" style="40" customWidth="1"/>
    <col min="7686" max="7686" width="12.7109375" style="40" customWidth="1"/>
    <col min="7687" max="7687" width="12.85546875" style="40" customWidth="1"/>
    <col min="7688" max="7936" width="9.140625" style="40"/>
    <col min="7937" max="7937" width="10.5703125" style="40" customWidth="1"/>
    <col min="7938" max="7938" width="9.140625" style="40"/>
    <col min="7939" max="7939" width="16.7109375" style="40" customWidth="1"/>
    <col min="7940" max="7940" width="13.7109375" style="40" customWidth="1"/>
    <col min="7941" max="7941" width="11.28515625" style="40" customWidth="1"/>
    <col min="7942" max="7942" width="12.7109375" style="40" customWidth="1"/>
    <col min="7943" max="7943" width="12.85546875" style="40" customWidth="1"/>
    <col min="7944" max="8192" width="10.28515625" style="40"/>
    <col min="8193" max="8193" width="10.5703125" style="40" customWidth="1"/>
    <col min="8194" max="8194" width="9.140625" style="40"/>
    <col min="8195" max="8195" width="16.7109375" style="40" customWidth="1"/>
    <col min="8196" max="8196" width="13.7109375" style="40" customWidth="1"/>
    <col min="8197" max="8197" width="11.28515625" style="40" customWidth="1"/>
    <col min="8198" max="8198" width="12.7109375" style="40" customWidth="1"/>
    <col min="8199" max="8199" width="12.85546875" style="40" customWidth="1"/>
    <col min="8200" max="8448" width="9.140625" style="40"/>
    <col min="8449" max="8449" width="10.5703125" style="40" customWidth="1"/>
    <col min="8450" max="8450" width="9.140625" style="40"/>
    <col min="8451" max="8451" width="16.7109375" style="40" customWidth="1"/>
    <col min="8452" max="8452" width="13.7109375" style="40" customWidth="1"/>
    <col min="8453" max="8453" width="11.28515625" style="40" customWidth="1"/>
    <col min="8454" max="8454" width="12.7109375" style="40" customWidth="1"/>
    <col min="8455" max="8455" width="12.85546875" style="40" customWidth="1"/>
    <col min="8456" max="8704" width="9.140625" style="40"/>
    <col min="8705" max="8705" width="10.5703125" style="40" customWidth="1"/>
    <col min="8706" max="8706" width="9.140625" style="40"/>
    <col min="8707" max="8707" width="16.7109375" style="40" customWidth="1"/>
    <col min="8708" max="8708" width="13.7109375" style="40" customWidth="1"/>
    <col min="8709" max="8709" width="11.28515625" style="40" customWidth="1"/>
    <col min="8710" max="8710" width="12.7109375" style="40" customWidth="1"/>
    <col min="8711" max="8711" width="12.85546875" style="40" customWidth="1"/>
    <col min="8712" max="8960" width="9.140625" style="40"/>
    <col min="8961" max="8961" width="10.5703125" style="40" customWidth="1"/>
    <col min="8962" max="8962" width="9.140625" style="40"/>
    <col min="8963" max="8963" width="16.7109375" style="40" customWidth="1"/>
    <col min="8964" max="8964" width="13.7109375" style="40" customWidth="1"/>
    <col min="8965" max="8965" width="11.28515625" style="40" customWidth="1"/>
    <col min="8966" max="8966" width="12.7109375" style="40" customWidth="1"/>
    <col min="8967" max="8967" width="12.85546875" style="40" customWidth="1"/>
    <col min="8968" max="9216" width="10.28515625" style="40"/>
    <col min="9217" max="9217" width="10.5703125" style="40" customWidth="1"/>
    <col min="9218" max="9218" width="9.140625" style="40"/>
    <col min="9219" max="9219" width="16.7109375" style="40" customWidth="1"/>
    <col min="9220" max="9220" width="13.7109375" style="40" customWidth="1"/>
    <col min="9221" max="9221" width="11.28515625" style="40" customWidth="1"/>
    <col min="9222" max="9222" width="12.7109375" style="40" customWidth="1"/>
    <col min="9223" max="9223" width="12.85546875" style="40" customWidth="1"/>
    <col min="9224" max="9472" width="9.140625" style="40"/>
    <col min="9473" max="9473" width="10.5703125" style="40" customWidth="1"/>
    <col min="9474" max="9474" width="9.140625" style="40"/>
    <col min="9475" max="9475" width="16.7109375" style="40" customWidth="1"/>
    <col min="9476" max="9476" width="13.7109375" style="40" customWidth="1"/>
    <col min="9477" max="9477" width="11.28515625" style="40" customWidth="1"/>
    <col min="9478" max="9478" width="12.7109375" style="40" customWidth="1"/>
    <col min="9479" max="9479" width="12.85546875" style="40" customWidth="1"/>
    <col min="9480" max="9728" width="9.140625" style="40"/>
    <col min="9729" max="9729" width="10.5703125" style="40" customWidth="1"/>
    <col min="9730" max="9730" width="9.140625" style="40"/>
    <col min="9731" max="9731" width="16.7109375" style="40" customWidth="1"/>
    <col min="9732" max="9732" width="13.7109375" style="40" customWidth="1"/>
    <col min="9733" max="9733" width="11.28515625" style="40" customWidth="1"/>
    <col min="9734" max="9734" width="12.7109375" style="40" customWidth="1"/>
    <col min="9735" max="9735" width="12.85546875" style="40" customWidth="1"/>
    <col min="9736" max="9984" width="9.140625" style="40"/>
    <col min="9985" max="9985" width="10.5703125" style="40" customWidth="1"/>
    <col min="9986" max="9986" width="9.140625" style="40"/>
    <col min="9987" max="9987" width="16.7109375" style="40" customWidth="1"/>
    <col min="9988" max="9988" width="13.7109375" style="40" customWidth="1"/>
    <col min="9989" max="9989" width="11.28515625" style="40" customWidth="1"/>
    <col min="9990" max="9990" width="12.7109375" style="40" customWidth="1"/>
    <col min="9991" max="9991" width="12.85546875" style="40" customWidth="1"/>
    <col min="9992" max="10240" width="10.28515625" style="40"/>
    <col min="10241" max="10241" width="10.5703125" style="40" customWidth="1"/>
    <col min="10242" max="10242" width="9.140625" style="40"/>
    <col min="10243" max="10243" width="16.7109375" style="40" customWidth="1"/>
    <col min="10244" max="10244" width="13.7109375" style="40" customWidth="1"/>
    <col min="10245" max="10245" width="11.28515625" style="40" customWidth="1"/>
    <col min="10246" max="10246" width="12.7109375" style="40" customWidth="1"/>
    <col min="10247" max="10247" width="12.85546875" style="40" customWidth="1"/>
    <col min="10248" max="10496" width="9.140625" style="40"/>
    <col min="10497" max="10497" width="10.5703125" style="40" customWidth="1"/>
    <col min="10498" max="10498" width="9.140625" style="40"/>
    <col min="10499" max="10499" width="16.7109375" style="40" customWidth="1"/>
    <col min="10500" max="10500" width="13.7109375" style="40" customWidth="1"/>
    <col min="10501" max="10501" width="11.28515625" style="40" customWidth="1"/>
    <col min="10502" max="10502" width="12.7109375" style="40" customWidth="1"/>
    <col min="10503" max="10503" width="12.85546875" style="40" customWidth="1"/>
    <col min="10504" max="10752" width="9.140625" style="40"/>
    <col min="10753" max="10753" width="10.5703125" style="40" customWidth="1"/>
    <col min="10754" max="10754" width="9.140625" style="40"/>
    <col min="10755" max="10755" width="16.7109375" style="40" customWidth="1"/>
    <col min="10756" max="10756" width="13.7109375" style="40" customWidth="1"/>
    <col min="10757" max="10757" width="11.28515625" style="40" customWidth="1"/>
    <col min="10758" max="10758" width="12.7109375" style="40" customWidth="1"/>
    <col min="10759" max="10759" width="12.85546875" style="40" customWidth="1"/>
    <col min="10760" max="11008" width="9.140625" style="40"/>
    <col min="11009" max="11009" width="10.5703125" style="40" customWidth="1"/>
    <col min="11010" max="11010" width="9.140625" style="40"/>
    <col min="11011" max="11011" width="16.7109375" style="40" customWidth="1"/>
    <col min="11012" max="11012" width="13.7109375" style="40" customWidth="1"/>
    <col min="11013" max="11013" width="11.28515625" style="40" customWidth="1"/>
    <col min="11014" max="11014" width="12.7109375" style="40" customWidth="1"/>
    <col min="11015" max="11015" width="12.85546875" style="40" customWidth="1"/>
    <col min="11016" max="11264" width="10.28515625" style="40"/>
    <col min="11265" max="11265" width="10.5703125" style="40" customWidth="1"/>
    <col min="11266" max="11266" width="9.140625" style="40"/>
    <col min="11267" max="11267" width="16.7109375" style="40" customWidth="1"/>
    <col min="11268" max="11268" width="13.7109375" style="40" customWidth="1"/>
    <col min="11269" max="11269" width="11.28515625" style="40" customWidth="1"/>
    <col min="11270" max="11270" width="12.7109375" style="40" customWidth="1"/>
    <col min="11271" max="11271" width="12.85546875" style="40" customWidth="1"/>
    <col min="11272" max="11520" width="9.140625" style="40"/>
    <col min="11521" max="11521" width="10.5703125" style="40" customWidth="1"/>
    <col min="11522" max="11522" width="9.140625" style="40"/>
    <col min="11523" max="11523" width="16.7109375" style="40" customWidth="1"/>
    <col min="11524" max="11524" width="13.7109375" style="40" customWidth="1"/>
    <col min="11525" max="11525" width="11.28515625" style="40" customWidth="1"/>
    <col min="11526" max="11526" width="12.7109375" style="40" customWidth="1"/>
    <col min="11527" max="11527" width="12.85546875" style="40" customWidth="1"/>
    <col min="11528" max="11776" width="9.140625" style="40"/>
    <col min="11777" max="11777" width="10.5703125" style="40" customWidth="1"/>
    <col min="11778" max="11778" width="9.140625" style="40"/>
    <col min="11779" max="11779" width="16.7109375" style="40" customWidth="1"/>
    <col min="11780" max="11780" width="13.7109375" style="40" customWidth="1"/>
    <col min="11781" max="11781" width="11.28515625" style="40" customWidth="1"/>
    <col min="11782" max="11782" width="12.7109375" style="40" customWidth="1"/>
    <col min="11783" max="11783" width="12.85546875" style="40" customWidth="1"/>
    <col min="11784" max="12032" width="9.140625" style="40"/>
    <col min="12033" max="12033" width="10.5703125" style="40" customWidth="1"/>
    <col min="12034" max="12034" width="9.140625" style="40"/>
    <col min="12035" max="12035" width="16.7109375" style="40" customWidth="1"/>
    <col min="12036" max="12036" width="13.7109375" style="40" customWidth="1"/>
    <col min="12037" max="12037" width="11.28515625" style="40" customWidth="1"/>
    <col min="12038" max="12038" width="12.7109375" style="40" customWidth="1"/>
    <col min="12039" max="12039" width="12.85546875" style="40" customWidth="1"/>
    <col min="12040" max="12288" width="10.28515625" style="40"/>
    <col min="12289" max="12289" width="10.5703125" style="40" customWidth="1"/>
    <col min="12290" max="12290" width="9.140625" style="40"/>
    <col min="12291" max="12291" width="16.7109375" style="40" customWidth="1"/>
    <col min="12292" max="12292" width="13.7109375" style="40" customWidth="1"/>
    <col min="12293" max="12293" width="11.28515625" style="40" customWidth="1"/>
    <col min="12294" max="12294" width="12.7109375" style="40" customWidth="1"/>
    <col min="12295" max="12295" width="12.85546875" style="40" customWidth="1"/>
    <col min="12296" max="12544" width="9.140625" style="40"/>
    <col min="12545" max="12545" width="10.5703125" style="40" customWidth="1"/>
    <col min="12546" max="12546" width="9.140625" style="40"/>
    <col min="12547" max="12547" width="16.7109375" style="40" customWidth="1"/>
    <col min="12548" max="12548" width="13.7109375" style="40" customWidth="1"/>
    <col min="12549" max="12549" width="11.28515625" style="40" customWidth="1"/>
    <col min="12550" max="12550" width="12.7109375" style="40" customWidth="1"/>
    <col min="12551" max="12551" width="12.85546875" style="40" customWidth="1"/>
    <col min="12552" max="12800" width="9.140625" style="40"/>
    <col min="12801" max="12801" width="10.5703125" style="40" customWidth="1"/>
    <col min="12802" max="12802" width="9.140625" style="40"/>
    <col min="12803" max="12803" width="16.7109375" style="40" customWidth="1"/>
    <col min="12804" max="12804" width="13.7109375" style="40" customWidth="1"/>
    <col min="12805" max="12805" width="11.28515625" style="40" customWidth="1"/>
    <col min="12806" max="12806" width="12.7109375" style="40" customWidth="1"/>
    <col min="12807" max="12807" width="12.85546875" style="40" customWidth="1"/>
    <col min="12808" max="13056" width="9.140625" style="40"/>
    <col min="13057" max="13057" width="10.5703125" style="40" customWidth="1"/>
    <col min="13058" max="13058" width="9.140625" style="40"/>
    <col min="13059" max="13059" width="16.7109375" style="40" customWidth="1"/>
    <col min="13060" max="13060" width="13.7109375" style="40" customWidth="1"/>
    <col min="13061" max="13061" width="11.28515625" style="40" customWidth="1"/>
    <col min="13062" max="13062" width="12.7109375" style="40" customWidth="1"/>
    <col min="13063" max="13063" width="12.85546875" style="40" customWidth="1"/>
    <col min="13064" max="13312" width="10.28515625" style="40"/>
    <col min="13313" max="13313" width="10.5703125" style="40" customWidth="1"/>
    <col min="13314" max="13314" width="9.140625" style="40"/>
    <col min="13315" max="13315" width="16.7109375" style="40" customWidth="1"/>
    <col min="13316" max="13316" width="13.7109375" style="40" customWidth="1"/>
    <col min="13317" max="13317" width="11.28515625" style="40" customWidth="1"/>
    <col min="13318" max="13318" width="12.7109375" style="40" customWidth="1"/>
    <col min="13319" max="13319" width="12.85546875" style="40" customWidth="1"/>
    <col min="13320" max="13568" width="9.140625" style="40"/>
    <col min="13569" max="13569" width="10.5703125" style="40" customWidth="1"/>
    <col min="13570" max="13570" width="9.140625" style="40"/>
    <col min="13571" max="13571" width="16.7109375" style="40" customWidth="1"/>
    <col min="13572" max="13572" width="13.7109375" style="40" customWidth="1"/>
    <col min="13573" max="13573" width="11.28515625" style="40" customWidth="1"/>
    <col min="13574" max="13574" width="12.7109375" style="40" customWidth="1"/>
    <col min="13575" max="13575" width="12.85546875" style="40" customWidth="1"/>
    <col min="13576" max="13824" width="9.140625" style="40"/>
    <col min="13825" max="13825" width="10.5703125" style="40" customWidth="1"/>
    <col min="13826" max="13826" width="9.140625" style="40"/>
    <col min="13827" max="13827" width="16.7109375" style="40" customWidth="1"/>
    <col min="13828" max="13828" width="13.7109375" style="40" customWidth="1"/>
    <col min="13829" max="13829" width="11.28515625" style="40" customWidth="1"/>
    <col min="13830" max="13830" width="12.7109375" style="40" customWidth="1"/>
    <col min="13831" max="13831" width="12.85546875" style="40" customWidth="1"/>
    <col min="13832" max="14080" width="9.140625" style="40"/>
    <col min="14081" max="14081" width="10.5703125" style="40" customWidth="1"/>
    <col min="14082" max="14082" width="9.140625" style="40"/>
    <col min="14083" max="14083" width="16.7109375" style="40" customWidth="1"/>
    <col min="14084" max="14084" width="13.7109375" style="40" customWidth="1"/>
    <col min="14085" max="14085" width="11.28515625" style="40" customWidth="1"/>
    <col min="14086" max="14086" width="12.7109375" style="40" customWidth="1"/>
    <col min="14087" max="14087" width="12.85546875" style="40" customWidth="1"/>
    <col min="14088" max="14336" width="10.28515625" style="40"/>
    <col min="14337" max="14337" width="10.5703125" style="40" customWidth="1"/>
    <col min="14338" max="14338" width="9.140625" style="40"/>
    <col min="14339" max="14339" width="16.7109375" style="40" customWidth="1"/>
    <col min="14340" max="14340" width="13.7109375" style="40" customWidth="1"/>
    <col min="14341" max="14341" width="11.28515625" style="40" customWidth="1"/>
    <col min="14342" max="14342" width="12.7109375" style="40" customWidth="1"/>
    <col min="14343" max="14343" width="12.85546875" style="40" customWidth="1"/>
    <col min="14344" max="14592" width="9.140625" style="40"/>
    <col min="14593" max="14593" width="10.5703125" style="40" customWidth="1"/>
    <col min="14594" max="14594" width="9.140625" style="40"/>
    <col min="14595" max="14595" width="16.7109375" style="40" customWidth="1"/>
    <col min="14596" max="14596" width="13.7109375" style="40" customWidth="1"/>
    <col min="14597" max="14597" width="11.28515625" style="40" customWidth="1"/>
    <col min="14598" max="14598" width="12.7109375" style="40" customWidth="1"/>
    <col min="14599" max="14599" width="12.85546875" style="40" customWidth="1"/>
    <col min="14600" max="14848" width="9.140625" style="40"/>
    <col min="14849" max="14849" width="10.5703125" style="40" customWidth="1"/>
    <col min="14850" max="14850" width="9.140625" style="40"/>
    <col min="14851" max="14851" width="16.7109375" style="40" customWidth="1"/>
    <col min="14852" max="14852" width="13.7109375" style="40" customWidth="1"/>
    <col min="14853" max="14853" width="11.28515625" style="40" customWidth="1"/>
    <col min="14854" max="14854" width="12.7109375" style="40" customWidth="1"/>
    <col min="14855" max="14855" width="12.85546875" style="40" customWidth="1"/>
    <col min="14856" max="15104" width="9.140625" style="40"/>
    <col min="15105" max="15105" width="10.5703125" style="40" customWidth="1"/>
    <col min="15106" max="15106" width="9.140625" style="40"/>
    <col min="15107" max="15107" width="16.7109375" style="40" customWidth="1"/>
    <col min="15108" max="15108" width="13.7109375" style="40" customWidth="1"/>
    <col min="15109" max="15109" width="11.28515625" style="40" customWidth="1"/>
    <col min="15110" max="15110" width="12.7109375" style="40" customWidth="1"/>
    <col min="15111" max="15111" width="12.85546875" style="40" customWidth="1"/>
    <col min="15112" max="15360" width="10.28515625" style="40"/>
    <col min="15361" max="15361" width="10.5703125" style="40" customWidth="1"/>
    <col min="15362" max="15362" width="9.140625" style="40"/>
    <col min="15363" max="15363" width="16.7109375" style="40" customWidth="1"/>
    <col min="15364" max="15364" width="13.7109375" style="40" customWidth="1"/>
    <col min="15365" max="15365" width="11.28515625" style="40" customWidth="1"/>
    <col min="15366" max="15366" width="12.7109375" style="40" customWidth="1"/>
    <col min="15367" max="15367" width="12.85546875" style="40" customWidth="1"/>
    <col min="15368" max="15616" width="9.140625" style="40"/>
    <col min="15617" max="15617" width="10.5703125" style="40" customWidth="1"/>
    <col min="15618" max="15618" width="9.140625" style="40"/>
    <col min="15619" max="15619" width="16.7109375" style="40" customWidth="1"/>
    <col min="15620" max="15620" width="13.7109375" style="40" customWidth="1"/>
    <col min="15621" max="15621" width="11.28515625" style="40" customWidth="1"/>
    <col min="15622" max="15622" width="12.7109375" style="40" customWidth="1"/>
    <col min="15623" max="15623" width="12.85546875" style="40" customWidth="1"/>
    <col min="15624" max="15872" width="9.140625" style="40"/>
    <col min="15873" max="15873" width="10.5703125" style="40" customWidth="1"/>
    <col min="15874" max="15874" width="9.140625" style="40"/>
    <col min="15875" max="15875" width="16.7109375" style="40" customWidth="1"/>
    <col min="15876" max="15876" width="13.7109375" style="40" customWidth="1"/>
    <col min="15877" max="15877" width="11.28515625" style="40" customWidth="1"/>
    <col min="15878" max="15878" width="12.7109375" style="40" customWidth="1"/>
    <col min="15879" max="15879" width="12.85546875" style="40" customWidth="1"/>
    <col min="15880" max="16128" width="9.140625" style="40"/>
    <col min="16129" max="16129" width="10.5703125" style="40" customWidth="1"/>
    <col min="16130" max="16130" width="9.140625" style="40"/>
    <col min="16131" max="16131" width="16.7109375" style="40" customWidth="1"/>
    <col min="16132" max="16132" width="13.7109375" style="40" customWidth="1"/>
    <col min="16133" max="16133" width="11.28515625" style="40" customWidth="1"/>
    <col min="16134" max="16134" width="12.7109375" style="40" customWidth="1"/>
    <col min="16135" max="16135" width="12.85546875" style="40" customWidth="1"/>
    <col min="16136" max="16384" width="10.28515625" style="40"/>
  </cols>
  <sheetData>
    <row r="1" spans="1:9" x14ac:dyDescent="0.25">
      <c r="A1" s="296" t="s">
        <v>62</v>
      </c>
      <c r="B1" s="296"/>
      <c r="C1" s="296"/>
      <c r="D1" s="296"/>
      <c r="E1" s="296"/>
      <c r="F1" s="296"/>
      <c r="G1" s="296"/>
    </row>
    <row r="2" spans="1:9" x14ac:dyDescent="0.25">
      <c r="A2" s="36"/>
      <c r="B2" s="36"/>
      <c r="C2" s="296" t="s">
        <v>63</v>
      </c>
      <c r="D2" s="296"/>
      <c r="E2" s="296"/>
      <c r="F2" s="36"/>
      <c r="G2" s="36"/>
    </row>
    <row r="3" spans="1:9" x14ac:dyDescent="0.25">
      <c r="A3" s="291"/>
      <c r="B3" s="291"/>
      <c r="C3" s="276" t="s">
        <v>64</v>
      </c>
      <c r="D3" s="276"/>
      <c r="E3" s="276"/>
      <c r="F3" s="52" t="s">
        <v>65</v>
      </c>
      <c r="G3" s="53" t="e">
        <f>IF(ISBLANK($A$7),"",VLOOKUP($A$7,'Contract Item Summary'!$A$2:$D$1141,4,FALSE))</f>
        <v>#N/A</v>
      </c>
    </row>
    <row r="4" spans="1:9" x14ac:dyDescent="0.25">
      <c r="A4" s="297" t="s">
        <v>66</v>
      </c>
      <c r="B4" s="298"/>
      <c r="C4" s="299"/>
      <c r="D4" s="276"/>
      <c r="E4" s="293"/>
      <c r="F4" s="296" t="s">
        <v>67</v>
      </c>
      <c r="G4" s="296"/>
    </row>
    <row r="5" spans="1:9" ht="15" customHeight="1" x14ac:dyDescent="0.25">
      <c r="A5" s="291">
        <f>'Contract Information'!B2</f>
        <v>0</v>
      </c>
      <c r="B5" s="292"/>
      <c r="C5" s="300" t="str">
        <f>IF(ISBLANK($A$7),"",VLOOKUP($A$7, ITEMS!$A$1:$C$994,3,FALSE))</f>
        <v>QA/QC for 401810</v>
      </c>
      <c r="D5" s="301"/>
      <c r="E5" s="302"/>
      <c r="F5" s="54"/>
      <c r="G5" s="54" t="str">
        <f>A7</f>
        <v>401699-01</v>
      </c>
    </row>
    <row r="6" spans="1:9" x14ac:dyDescent="0.25">
      <c r="A6" s="276" t="s">
        <v>68</v>
      </c>
      <c r="B6" s="293"/>
      <c r="C6" s="55"/>
      <c r="D6" s="56"/>
      <c r="E6" s="57"/>
      <c r="F6" s="41" t="s">
        <v>69</v>
      </c>
      <c r="G6" s="10"/>
    </row>
    <row r="7" spans="1:9" x14ac:dyDescent="0.25">
      <c r="A7" s="329" t="s">
        <v>19</v>
      </c>
      <c r="B7" s="330"/>
      <c r="C7" s="58" t="s">
        <v>70</v>
      </c>
      <c r="D7" s="54"/>
      <c r="E7" s="59"/>
      <c r="F7" s="60"/>
      <c r="G7" s="54"/>
    </row>
    <row r="8" spans="1:9" ht="15.75" thickBot="1" x14ac:dyDescent="0.3">
      <c r="A8" s="61"/>
      <c r="B8" s="62"/>
      <c r="C8" s="61"/>
      <c r="D8" s="61"/>
      <c r="E8" s="62"/>
      <c r="F8" s="61" t="s">
        <v>71</v>
      </c>
      <c r="G8" s="61" t="s">
        <v>55</v>
      </c>
      <c r="I8" s="40" t="s">
        <v>72</v>
      </c>
    </row>
    <row r="9" spans="1:9" ht="15.75" thickTop="1" x14ac:dyDescent="0.25">
      <c r="A9" s="58"/>
      <c r="B9" s="58"/>
      <c r="C9" s="58"/>
      <c r="D9" s="58"/>
      <c r="E9" s="58"/>
      <c r="F9" s="58"/>
      <c r="G9" s="36"/>
      <c r="I9" s="37" t="s">
        <v>73</v>
      </c>
    </row>
    <row r="10" spans="1:9" x14ac:dyDescent="0.25">
      <c r="A10" s="58"/>
      <c r="B10" s="58"/>
      <c r="C10" s="58"/>
      <c r="D10" s="63" t="s">
        <v>74</v>
      </c>
      <c r="E10" s="57" t="s">
        <v>74</v>
      </c>
      <c r="F10" s="36"/>
      <c r="G10" s="63" t="s">
        <v>75</v>
      </c>
      <c r="I10" s="64" t="s">
        <v>76</v>
      </c>
    </row>
    <row r="11" spans="1:9" x14ac:dyDescent="0.25">
      <c r="A11" s="36"/>
      <c r="B11" s="36"/>
      <c r="C11" s="36"/>
      <c r="D11" s="65" t="s">
        <v>77</v>
      </c>
      <c r="E11" s="66" t="s">
        <v>78</v>
      </c>
      <c r="F11" s="56" t="s">
        <v>79</v>
      </c>
      <c r="G11" s="67" t="s">
        <v>80</v>
      </c>
      <c r="I11" s="37"/>
    </row>
    <row r="12" spans="1:9" x14ac:dyDescent="0.25">
      <c r="A12" s="60" t="s">
        <v>55</v>
      </c>
      <c r="B12" s="60" t="s">
        <v>56</v>
      </c>
      <c r="C12" s="41" t="s">
        <v>81</v>
      </c>
      <c r="D12" s="68" t="s">
        <v>82</v>
      </c>
      <c r="E12" s="69" t="s">
        <v>82</v>
      </c>
      <c r="F12" s="54" t="s">
        <v>81</v>
      </c>
      <c r="G12" s="70" t="s">
        <v>81</v>
      </c>
      <c r="I12" s="64" t="s">
        <v>83</v>
      </c>
    </row>
    <row r="13" spans="1:9" x14ac:dyDescent="0.25">
      <c r="A13" s="71"/>
      <c r="B13" s="60"/>
      <c r="C13" s="72"/>
      <c r="D13" s="73"/>
      <c r="E13" s="73" t="str">
        <f t="shared" ref="E13:E24" si="0">IF(ISBLANK($D13),"",D13-1)</f>
        <v/>
      </c>
      <c r="F13" s="72" t="str">
        <f t="shared" ref="F13:F20" si="1">IF(ISBLANK($C13),"",$C13*$E13)</f>
        <v/>
      </c>
      <c r="G13" s="72" t="str">
        <f>IF(ISBLANK($C13),"",SUM($F$13:$F13))</f>
        <v/>
      </c>
    </row>
    <row r="14" spans="1:9" x14ac:dyDescent="0.25">
      <c r="A14" s="71"/>
      <c r="B14" s="168"/>
      <c r="C14" s="72"/>
      <c r="D14" s="73"/>
      <c r="E14" s="73" t="str">
        <f t="shared" si="0"/>
        <v/>
      </c>
      <c r="F14" s="72" t="str">
        <f t="shared" si="1"/>
        <v/>
      </c>
      <c r="G14" s="72" t="str">
        <f>IF(ISBLANK($C14),"",SUM($F$13:$F14))</f>
        <v/>
      </c>
      <c r="I14" s="64" t="s">
        <v>84</v>
      </c>
    </row>
    <row r="15" spans="1:9" x14ac:dyDescent="0.25">
      <c r="A15" s="71"/>
      <c r="B15" s="168"/>
      <c r="C15" s="72"/>
      <c r="D15" s="73"/>
      <c r="E15" s="73" t="str">
        <f t="shared" si="0"/>
        <v/>
      </c>
      <c r="F15" s="72" t="str">
        <f t="shared" si="1"/>
        <v/>
      </c>
      <c r="G15" s="72" t="str">
        <f>IF(ISBLANK($C15),"",SUM($F$13:$F15))</f>
        <v/>
      </c>
    </row>
    <row r="16" spans="1:9" x14ac:dyDescent="0.25">
      <c r="A16" s="71"/>
      <c r="B16" s="60"/>
      <c r="C16" s="72"/>
      <c r="D16" s="73"/>
      <c r="E16" s="73" t="str">
        <f t="shared" si="0"/>
        <v/>
      </c>
      <c r="F16" s="72" t="str">
        <f t="shared" si="1"/>
        <v/>
      </c>
      <c r="G16" s="72" t="str">
        <f>IF(ISBLANK($C16),"",SUM($F$13:$F16))</f>
        <v/>
      </c>
      <c r="I16" s="40" t="s">
        <v>85</v>
      </c>
    </row>
    <row r="17" spans="1:9" x14ac:dyDescent="0.25">
      <c r="A17" s="71"/>
      <c r="B17" s="60"/>
      <c r="C17" s="72"/>
      <c r="D17" s="73"/>
      <c r="E17" s="73" t="str">
        <f t="shared" si="0"/>
        <v/>
      </c>
      <c r="F17" s="72" t="str">
        <f t="shared" si="1"/>
        <v/>
      </c>
      <c r="G17" s="72" t="str">
        <f>IF(ISBLANK($C17),"",SUM($F$13:$F17))</f>
        <v/>
      </c>
      <c r="I17" s="40" t="s">
        <v>86</v>
      </c>
    </row>
    <row r="18" spans="1:9" x14ac:dyDescent="0.25">
      <c r="A18" s="71"/>
      <c r="B18" s="60"/>
      <c r="C18" s="72"/>
      <c r="D18" s="73"/>
      <c r="E18" s="73" t="str">
        <f t="shared" si="0"/>
        <v/>
      </c>
      <c r="F18" s="72" t="str">
        <f t="shared" si="1"/>
        <v/>
      </c>
      <c r="G18" s="72" t="str">
        <f>IF(ISBLANK($C18),"",SUM($F$13:$F18))</f>
        <v/>
      </c>
    </row>
    <row r="19" spans="1:9" x14ac:dyDescent="0.25">
      <c r="A19" s="71"/>
      <c r="B19" s="60"/>
      <c r="C19" s="72"/>
      <c r="D19" s="73"/>
      <c r="E19" s="73" t="str">
        <f t="shared" si="0"/>
        <v/>
      </c>
      <c r="F19" s="72" t="str">
        <f t="shared" si="1"/>
        <v/>
      </c>
      <c r="G19" s="72" t="str">
        <f>IF(ISBLANK($C19),"",SUM($F$13:$F19))</f>
        <v/>
      </c>
    </row>
    <row r="20" spans="1:9" x14ac:dyDescent="0.25">
      <c r="A20" s="71"/>
      <c r="B20" s="60"/>
      <c r="C20" s="72"/>
      <c r="D20" s="73"/>
      <c r="E20" s="73" t="str">
        <f t="shared" si="0"/>
        <v/>
      </c>
      <c r="F20" s="72" t="str">
        <f t="shared" si="1"/>
        <v/>
      </c>
      <c r="G20" s="72" t="str">
        <f>IF(ISBLANK($C20),"",SUM($F$13:$F20))</f>
        <v/>
      </c>
      <c r="I20" s="40" t="s">
        <v>87</v>
      </c>
    </row>
    <row r="21" spans="1:9" x14ac:dyDescent="0.25">
      <c r="A21" s="71"/>
      <c r="B21" s="60"/>
      <c r="C21" s="72"/>
      <c r="D21" s="73"/>
      <c r="E21" s="73" t="str">
        <f t="shared" si="0"/>
        <v/>
      </c>
      <c r="F21" s="72" t="str">
        <f>IF(ISBLANK($C21),"",$C21*$E21)</f>
        <v/>
      </c>
      <c r="G21" s="72" t="str">
        <f>IF(ISBLANK($C21),"",SUM($F$13:$F21))</f>
        <v/>
      </c>
    </row>
    <row r="22" spans="1:9" x14ac:dyDescent="0.25">
      <c r="A22" s="71"/>
      <c r="B22" s="60"/>
      <c r="C22" s="72"/>
      <c r="D22" s="73"/>
      <c r="E22" s="73" t="str">
        <f t="shared" si="0"/>
        <v/>
      </c>
      <c r="F22" s="72" t="str">
        <f t="shared" ref="F22:F45" si="2">IF(ISBLANK($C22),"",$C22*$E22)</f>
        <v/>
      </c>
      <c r="G22" s="72" t="str">
        <f>IF(ISBLANK($C22),"",SUM($F$13:$F22))</f>
        <v/>
      </c>
      <c r="I22" s="40" t="s">
        <v>88</v>
      </c>
    </row>
    <row r="23" spans="1:9" x14ac:dyDescent="0.25">
      <c r="A23" s="71"/>
      <c r="B23" s="60"/>
      <c r="C23" s="72"/>
      <c r="D23" s="73"/>
      <c r="E23" s="73" t="str">
        <f t="shared" si="0"/>
        <v/>
      </c>
      <c r="F23" s="72" t="str">
        <f t="shared" si="2"/>
        <v/>
      </c>
      <c r="G23" s="72" t="str">
        <f>IF(ISBLANK($C23),"",SUM($F$13:$F23))</f>
        <v/>
      </c>
      <c r="I23" s="40" t="s">
        <v>89</v>
      </c>
    </row>
    <row r="24" spans="1:9" x14ac:dyDescent="0.25">
      <c r="A24" s="71"/>
      <c r="B24" s="60"/>
      <c r="C24" s="72"/>
      <c r="D24" s="73"/>
      <c r="E24" s="73" t="str">
        <f t="shared" si="0"/>
        <v/>
      </c>
      <c r="F24" s="72" t="str">
        <f t="shared" si="2"/>
        <v/>
      </c>
      <c r="G24" s="72" t="str">
        <f>IF(ISBLANK($C24),"",SUM($F$13:$F24))</f>
        <v/>
      </c>
    </row>
    <row r="25" spans="1:9" x14ac:dyDescent="0.25">
      <c r="A25" s="71"/>
      <c r="B25" s="60"/>
      <c r="C25" s="72"/>
      <c r="D25" s="73"/>
      <c r="E25" s="73" t="str">
        <f t="shared" ref="E25:E45" si="3">IF(ISBLANK($D25),"",D25-1)</f>
        <v/>
      </c>
      <c r="F25" s="72" t="str">
        <f t="shared" si="2"/>
        <v/>
      </c>
      <c r="G25" s="72" t="str">
        <f>IF(ISBLANK($C25),"",SUM($F$13:$F25))</f>
        <v/>
      </c>
      <c r="I25" s="40" t="s">
        <v>90</v>
      </c>
    </row>
    <row r="26" spans="1:9" x14ac:dyDescent="0.25">
      <c r="A26" s="71"/>
      <c r="B26" s="60"/>
      <c r="C26" s="72"/>
      <c r="D26" s="73"/>
      <c r="E26" s="73" t="str">
        <f t="shared" si="3"/>
        <v/>
      </c>
      <c r="F26" s="72" t="str">
        <f t="shared" si="2"/>
        <v/>
      </c>
      <c r="G26" s="72" t="str">
        <f>IF(ISBLANK($C26),"",SUM($F$13:$F26))</f>
        <v/>
      </c>
      <c r="I26" s="40" t="s">
        <v>91</v>
      </c>
    </row>
    <row r="27" spans="1:9" x14ac:dyDescent="0.25">
      <c r="A27" s="71"/>
      <c r="B27" s="60"/>
      <c r="C27" s="72"/>
      <c r="D27" s="73"/>
      <c r="E27" s="73" t="str">
        <f t="shared" si="3"/>
        <v/>
      </c>
      <c r="F27" s="72" t="str">
        <f t="shared" si="2"/>
        <v/>
      </c>
      <c r="G27" s="72" t="str">
        <f>IF(ISBLANK($C27),"",SUM($F$13:$F27))</f>
        <v/>
      </c>
    </row>
    <row r="28" spans="1:9" x14ac:dyDescent="0.25">
      <c r="A28" s="71"/>
      <c r="B28" s="60"/>
      <c r="C28" s="72"/>
      <c r="D28" s="73"/>
      <c r="E28" s="73" t="str">
        <f t="shared" si="3"/>
        <v/>
      </c>
      <c r="F28" s="72" t="str">
        <f t="shared" si="2"/>
        <v/>
      </c>
      <c r="G28" s="72" t="str">
        <f>IF(ISBLANK($C28),"",SUM($F$13:$F28))</f>
        <v/>
      </c>
      <c r="I28" s="40" t="s">
        <v>92</v>
      </c>
    </row>
    <row r="29" spans="1:9" x14ac:dyDescent="0.25">
      <c r="A29" s="60"/>
      <c r="B29" s="60"/>
      <c r="C29" s="72"/>
      <c r="D29" s="73"/>
      <c r="E29" s="73" t="str">
        <f t="shared" si="3"/>
        <v/>
      </c>
      <c r="F29" s="72" t="str">
        <f t="shared" si="2"/>
        <v/>
      </c>
      <c r="G29" s="72" t="str">
        <f>IF(ISBLANK($C29),"",SUM($F$13:$F29))</f>
        <v/>
      </c>
      <c r="I29" s="40" t="s">
        <v>93</v>
      </c>
    </row>
    <row r="30" spans="1:9" x14ac:dyDescent="0.25">
      <c r="A30" s="60"/>
      <c r="B30" s="60"/>
      <c r="C30" s="72"/>
      <c r="D30" s="73"/>
      <c r="E30" s="73" t="str">
        <f t="shared" si="3"/>
        <v/>
      </c>
      <c r="F30" s="72" t="str">
        <f t="shared" si="2"/>
        <v/>
      </c>
      <c r="G30" s="72" t="str">
        <f>IF(ISBLANK($C30),"",SUM($F$13:$F30))</f>
        <v/>
      </c>
    </row>
    <row r="31" spans="1:9" x14ac:dyDescent="0.25">
      <c r="A31" s="60"/>
      <c r="B31" s="60"/>
      <c r="C31" s="72"/>
      <c r="D31" s="73"/>
      <c r="E31" s="73" t="str">
        <f t="shared" si="3"/>
        <v/>
      </c>
      <c r="F31" s="72" t="str">
        <f t="shared" si="2"/>
        <v/>
      </c>
      <c r="G31" s="72" t="str">
        <f>IF(ISBLANK($C31),"",SUM($F$13:$F31))</f>
        <v/>
      </c>
    </row>
    <row r="32" spans="1:9" x14ac:dyDescent="0.25">
      <c r="A32" s="60"/>
      <c r="B32" s="60"/>
      <c r="C32" s="72"/>
      <c r="D32" s="73"/>
      <c r="E32" s="73" t="str">
        <f t="shared" si="3"/>
        <v/>
      </c>
      <c r="F32" s="72" t="str">
        <f t="shared" si="2"/>
        <v/>
      </c>
      <c r="G32" s="72" t="str">
        <f>IF(ISBLANK($C32),"",SUM($F$13:$F32))</f>
        <v/>
      </c>
    </row>
    <row r="33" spans="1:7" x14ac:dyDescent="0.25">
      <c r="A33" s="60"/>
      <c r="B33" s="60"/>
      <c r="C33" s="72"/>
      <c r="D33" s="73"/>
      <c r="E33" s="73" t="str">
        <f t="shared" si="3"/>
        <v/>
      </c>
      <c r="F33" s="72" t="str">
        <f t="shared" si="2"/>
        <v/>
      </c>
      <c r="G33" s="72" t="str">
        <f>IF(ISBLANK($C33),"",SUM($F$13:$F33))</f>
        <v/>
      </c>
    </row>
    <row r="34" spans="1:7" x14ac:dyDescent="0.25">
      <c r="A34" s="60"/>
      <c r="B34" s="60"/>
      <c r="C34" s="72"/>
      <c r="D34" s="73"/>
      <c r="E34" s="73" t="str">
        <f t="shared" si="3"/>
        <v/>
      </c>
      <c r="F34" s="72" t="str">
        <f t="shared" si="2"/>
        <v/>
      </c>
      <c r="G34" s="72" t="str">
        <f>IF(ISBLANK($C34),"",SUM($F$13:$F34))</f>
        <v/>
      </c>
    </row>
    <row r="35" spans="1:7" x14ac:dyDescent="0.25">
      <c r="A35" s="60"/>
      <c r="B35" s="60"/>
      <c r="C35" s="72"/>
      <c r="D35" s="73"/>
      <c r="E35" s="73" t="str">
        <f t="shared" si="3"/>
        <v/>
      </c>
      <c r="F35" s="72" t="str">
        <f t="shared" si="2"/>
        <v/>
      </c>
      <c r="G35" s="72" t="str">
        <f>IF(ISBLANK($C35),"",SUM($F$13:$F35))</f>
        <v/>
      </c>
    </row>
    <row r="36" spans="1:7" x14ac:dyDescent="0.25">
      <c r="A36" s="60"/>
      <c r="B36" s="60"/>
      <c r="C36" s="72"/>
      <c r="D36" s="73"/>
      <c r="E36" s="73" t="str">
        <f t="shared" si="3"/>
        <v/>
      </c>
      <c r="F36" s="72" t="str">
        <f t="shared" si="2"/>
        <v/>
      </c>
      <c r="G36" s="72" t="str">
        <f>IF(ISBLANK($C36),"",SUM($F$13:$F36))</f>
        <v/>
      </c>
    </row>
    <row r="37" spans="1:7" x14ac:dyDescent="0.25">
      <c r="A37" s="60"/>
      <c r="B37" s="60"/>
      <c r="C37" s="72"/>
      <c r="D37" s="73"/>
      <c r="E37" s="73" t="str">
        <f t="shared" si="3"/>
        <v/>
      </c>
      <c r="F37" s="72" t="str">
        <f t="shared" si="2"/>
        <v/>
      </c>
      <c r="G37" s="72" t="str">
        <f>IF(ISBLANK($C37),"",SUM($F$13:$F37))</f>
        <v/>
      </c>
    </row>
    <row r="38" spans="1:7" x14ac:dyDescent="0.25">
      <c r="A38" s="60"/>
      <c r="B38" s="60"/>
      <c r="C38" s="72"/>
      <c r="D38" s="73"/>
      <c r="E38" s="73" t="str">
        <f t="shared" si="3"/>
        <v/>
      </c>
      <c r="F38" s="72" t="str">
        <f t="shared" si="2"/>
        <v/>
      </c>
      <c r="G38" s="72" t="str">
        <f>IF(ISBLANK($C38),"",SUM($F$13:$F38))</f>
        <v/>
      </c>
    </row>
    <row r="39" spans="1:7" x14ac:dyDescent="0.25">
      <c r="A39" s="60"/>
      <c r="B39" s="60"/>
      <c r="C39" s="72"/>
      <c r="D39" s="73"/>
      <c r="E39" s="73" t="str">
        <f t="shared" si="3"/>
        <v/>
      </c>
      <c r="F39" s="72" t="str">
        <f t="shared" si="2"/>
        <v/>
      </c>
      <c r="G39" s="72" t="str">
        <f>IF(ISBLANK($C39),"",SUM($F$13:$F39))</f>
        <v/>
      </c>
    </row>
    <row r="40" spans="1:7" x14ac:dyDescent="0.25">
      <c r="A40" s="60"/>
      <c r="B40" s="60"/>
      <c r="C40" s="72"/>
      <c r="D40" s="73"/>
      <c r="E40" s="73" t="str">
        <f t="shared" si="3"/>
        <v/>
      </c>
      <c r="F40" s="72" t="str">
        <f t="shared" si="2"/>
        <v/>
      </c>
      <c r="G40" s="72" t="str">
        <f>IF(ISBLANK($C40),"",SUM($F$13:$F40))</f>
        <v/>
      </c>
    </row>
    <row r="41" spans="1:7" x14ac:dyDescent="0.25">
      <c r="A41" s="60"/>
      <c r="B41" s="60"/>
      <c r="C41" s="72"/>
      <c r="D41" s="73"/>
      <c r="E41" s="73" t="str">
        <f t="shared" si="3"/>
        <v/>
      </c>
      <c r="F41" s="72" t="str">
        <f t="shared" si="2"/>
        <v/>
      </c>
      <c r="G41" s="72" t="str">
        <f>IF(ISBLANK($C41),"",SUM($F$13:$F41))</f>
        <v/>
      </c>
    </row>
    <row r="42" spans="1:7" x14ac:dyDescent="0.25">
      <c r="A42" s="60"/>
      <c r="B42" s="60"/>
      <c r="C42" s="72"/>
      <c r="D42" s="73"/>
      <c r="E42" s="73" t="str">
        <f t="shared" si="3"/>
        <v/>
      </c>
      <c r="F42" s="72" t="str">
        <f t="shared" si="2"/>
        <v/>
      </c>
      <c r="G42" s="72" t="str">
        <f>IF(ISBLANK($C42),"",SUM($F$13:$F42))</f>
        <v/>
      </c>
    </row>
    <row r="43" spans="1:7" x14ac:dyDescent="0.25">
      <c r="A43" s="60"/>
      <c r="B43" s="60"/>
      <c r="C43" s="72"/>
      <c r="D43" s="73"/>
      <c r="E43" s="73" t="str">
        <f t="shared" si="3"/>
        <v/>
      </c>
      <c r="F43" s="72" t="str">
        <f t="shared" si="2"/>
        <v/>
      </c>
      <c r="G43" s="72" t="str">
        <f>IF(ISBLANK($C43),"",SUM($F$13:$F43))</f>
        <v/>
      </c>
    </row>
    <row r="44" spans="1:7" x14ac:dyDescent="0.25">
      <c r="A44" s="60"/>
      <c r="B44" s="60"/>
      <c r="C44" s="72"/>
      <c r="D44" s="73"/>
      <c r="E44" s="73" t="str">
        <f t="shared" si="3"/>
        <v/>
      </c>
      <c r="F44" s="72" t="str">
        <f t="shared" si="2"/>
        <v/>
      </c>
      <c r="G44" s="72" t="str">
        <f>IF(ISBLANK($C44),"",SUM($F$13:$F44))</f>
        <v/>
      </c>
    </row>
    <row r="45" spans="1:7" x14ac:dyDescent="0.25">
      <c r="A45" s="60"/>
      <c r="B45" s="60"/>
      <c r="C45" s="72"/>
      <c r="D45" s="73"/>
      <c r="E45" s="73" t="str">
        <f t="shared" si="3"/>
        <v/>
      </c>
      <c r="F45" s="72" t="str">
        <f t="shared" si="2"/>
        <v/>
      </c>
      <c r="G45" s="72" t="str">
        <f>IF(ISBLANK($C45),"",SUM($F$13:$F45))</f>
        <v/>
      </c>
    </row>
    <row r="46" spans="1:7" x14ac:dyDescent="0.25">
      <c r="A46" s="60"/>
      <c r="B46" s="60"/>
      <c r="C46" s="72"/>
      <c r="D46" s="73"/>
      <c r="E46" s="294" t="s">
        <v>94</v>
      </c>
      <c r="F46" s="295"/>
      <c r="G46" s="72">
        <f>SUM($F$13:$F46)</f>
        <v>0</v>
      </c>
    </row>
    <row r="47" spans="1:7" x14ac:dyDescent="0.25">
      <c r="A47" s="37"/>
      <c r="B47" s="37"/>
      <c r="C47" s="37"/>
      <c r="D47" s="37"/>
      <c r="E47" s="37"/>
      <c r="F47" s="37"/>
    </row>
  </sheetData>
  <mergeCells count="12">
    <mergeCell ref="A5:B5"/>
    <mergeCell ref="A6:B6"/>
    <mergeCell ref="A7:B7"/>
    <mergeCell ref="E46:F46"/>
    <mergeCell ref="A1:G1"/>
    <mergeCell ref="C2:E2"/>
    <mergeCell ref="A3:B3"/>
    <mergeCell ref="C3:E3"/>
    <mergeCell ref="A4:B4"/>
    <mergeCell ref="C4:E4"/>
    <mergeCell ref="F4:G4"/>
    <mergeCell ref="C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7</vt:i4>
      </vt:variant>
    </vt:vector>
  </HeadingPairs>
  <TitlesOfParts>
    <vt:vector size="27" baseType="lpstr">
      <vt:lpstr>ITEMS</vt:lpstr>
      <vt:lpstr>Contract Information</vt:lpstr>
      <vt:lpstr>Contract Item Summary</vt:lpstr>
      <vt:lpstr>Initial Expense</vt:lpstr>
      <vt:lpstr>Quantity Summary Sheet</vt:lpstr>
      <vt:lpstr>Weekly Flagger log</vt:lpstr>
      <vt:lpstr>Traffic officers summary</vt:lpstr>
      <vt:lpstr>Traffic Control Devices</vt:lpstr>
      <vt:lpstr>401699-01</vt:lpstr>
      <vt:lpstr>401699-02</vt:lpstr>
      <vt:lpstr>401502-01</vt:lpstr>
      <vt:lpstr>401502-02</vt:lpstr>
      <vt:lpstr>401502-03</vt:lpstr>
      <vt:lpstr>Emulsified AC worksheet</vt:lpstr>
      <vt:lpstr>QUANTITY BOOK COVER</vt:lpstr>
      <vt:lpstr>BLANK Quantity Sheet</vt:lpstr>
      <vt:lpstr>Sheet1</vt:lpstr>
      <vt:lpstr>Traffic officer Log</vt:lpstr>
      <vt:lpstr>CHANGE ORDER ITEM SHEET</vt:lpstr>
      <vt:lpstr>Sheet2</vt:lpstr>
      <vt:lpstr>'401699-01'!Print_Area</vt:lpstr>
      <vt:lpstr>'401699-02'!Print_Area</vt:lpstr>
      <vt:lpstr>'Initial Expense'!Print_Area</vt:lpstr>
      <vt:lpstr>'QUANTITY BOOK COVER'!Print_Area</vt:lpstr>
      <vt:lpstr>'Quantity Summary Sheet'!Print_Area</vt:lpstr>
      <vt:lpstr>'Traffic Control Devices'!Print_Area</vt:lpstr>
      <vt:lpstr>'Traffic officers summary'!Print_Area</vt:lpstr>
    </vt:vector>
  </TitlesOfParts>
  <Company>Delaware Department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maria.gieske</dc:creator>
  <cp:lastModifiedBy>Gieske, Maria (DelDOT)</cp:lastModifiedBy>
  <cp:lastPrinted>2016-08-22T13:58:27Z</cp:lastPrinted>
  <dcterms:created xsi:type="dcterms:W3CDTF">2013-01-29T13:41:08Z</dcterms:created>
  <dcterms:modified xsi:type="dcterms:W3CDTF">2016-10-26T15:20:54Z</dcterms:modified>
</cp:coreProperties>
</file>